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13_ncr:1_{BDE0BA6F-CB13-9A4E-BB55-78136E3E8770}" xr6:coauthVersionLast="47" xr6:coauthVersionMax="47" xr10:uidLastSave="{00000000-0000-0000-0000-000000000000}"/>
  <bookViews>
    <workbookView xWindow="0" yWindow="740" windowWidth="29400" windowHeight="18380" activeTab="1" xr2:uid="{00000000-000D-0000-FFFF-FFFF00000000}"/>
  </bookViews>
  <sheets>
    <sheet name="Morning Afternoon Tea Menu  " sheetId="2" r:id="rId1"/>
    <sheet name="Food Selector" sheetId="1" r:id="rId2"/>
  </sheets>
  <definedNames>
    <definedName name="_xlnm.Print_Area" localSheetId="1">'Food Selector'!$A$1:$F$83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SXM3+1huVAlH7zDyNdKwnaRVqAyfuFS2GUuN92v5hk="/>
    </ext>
  </extLst>
</workbook>
</file>

<file path=xl/calcChain.xml><?xml version="1.0" encoding="utf-8"?>
<calcChain xmlns="http://schemas.openxmlformats.org/spreadsheetml/2006/main">
  <c r="H72" i="1" l="1"/>
  <c r="F51" i="2"/>
  <c r="E33" i="2"/>
  <c r="D33" i="2"/>
  <c r="E32" i="2"/>
  <c r="D32" i="2"/>
  <c r="E31" i="2"/>
  <c r="D31" i="2"/>
  <c r="E30" i="2"/>
  <c r="D30" i="2"/>
  <c r="E29" i="2"/>
  <c r="D29" i="2"/>
  <c r="E26" i="2"/>
  <c r="D26" i="2"/>
  <c r="E25" i="2"/>
  <c r="D25" i="2"/>
  <c r="E24" i="2"/>
  <c r="D24" i="2"/>
  <c r="E23" i="2"/>
  <c r="D23" i="2"/>
  <c r="E22" i="2"/>
  <c r="D22" i="2"/>
  <c r="E19" i="2"/>
  <c r="D19" i="2"/>
  <c r="E18" i="2"/>
  <c r="D18" i="2"/>
  <c r="E17" i="2"/>
  <c r="D17" i="2"/>
  <c r="E16" i="2"/>
  <c r="D16" i="2"/>
  <c r="E13" i="2"/>
  <c r="D13" i="2"/>
  <c r="E12" i="2"/>
  <c r="D12" i="2"/>
  <c r="E11" i="2"/>
  <c r="D11" i="2"/>
  <c r="E10" i="2"/>
  <c r="D10" i="2"/>
  <c r="E8" i="2"/>
  <c r="E7" i="2"/>
  <c r="D7" i="2"/>
  <c r="E6" i="2"/>
  <c r="D6" i="2"/>
  <c r="E38" i="2" l="1"/>
  <c r="E40" i="2" s="1"/>
  <c r="D35" i="2"/>
  <c r="D36" i="2" s="1"/>
  <c r="E11" i="1"/>
  <c r="E12" i="1"/>
  <c r="D12" i="1"/>
  <c r="D1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58" i="1"/>
  <c r="D58" i="1"/>
  <c r="E57" i="1"/>
  <c r="D57" i="1"/>
  <c r="E56" i="1"/>
  <c r="D56" i="1"/>
  <c r="E53" i="1"/>
  <c r="D53" i="1"/>
  <c r="E51" i="1"/>
  <c r="D51" i="1"/>
  <c r="E50" i="1"/>
  <c r="D50" i="1"/>
  <c r="E47" i="1"/>
  <c r="D47" i="1"/>
  <c r="E46" i="1"/>
  <c r="D46" i="1"/>
  <c r="E45" i="1"/>
  <c r="D45" i="1"/>
  <c r="E44" i="1"/>
  <c r="D44" i="1"/>
  <c r="E43" i="1"/>
  <c r="D43" i="1"/>
  <c r="E42" i="1"/>
  <c r="D42" i="1"/>
  <c r="E39" i="1"/>
  <c r="D39" i="1"/>
  <c r="E38" i="1"/>
  <c r="D38" i="1"/>
  <c r="E37" i="1"/>
  <c r="C37" i="1"/>
  <c r="D37" i="1" s="1"/>
  <c r="E36" i="1"/>
  <c r="D36" i="1"/>
  <c r="E35" i="1"/>
  <c r="D35" i="1"/>
  <c r="E34" i="1"/>
  <c r="D34" i="1"/>
  <c r="E33" i="1"/>
  <c r="D33" i="1"/>
  <c r="E32" i="1"/>
  <c r="D32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0" i="1"/>
  <c r="D10" i="1"/>
  <c r="E9" i="1"/>
  <c r="D9" i="1"/>
  <c r="E8" i="1"/>
  <c r="D8" i="1"/>
  <c r="E7" i="1"/>
  <c r="D7" i="1"/>
  <c r="E6" i="1"/>
  <c r="D6" i="1"/>
  <c r="E5" i="1"/>
  <c r="D5" i="1"/>
  <c r="D72" i="1" l="1"/>
  <c r="D73" i="1" s="1"/>
  <c r="E75" i="1"/>
  <c r="E77" i="1" s="1"/>
</calcChain>
</file>

<file path=xl/sharedStrings.xml><?xml version="1.0" encoding="utf-8"?>
<sst xmlns="http://schemas.openxmlformats.org/spreadsheetml/2006/main" count="186" uniqueCount="168">
  <si>
    <t>VYC FOOD SELECTOR</t>
  </si>
  <si>
    <t>Please add quantities to blue boxes</t>
  </si>
  <si>
    <t xml:space="preserve">Index against 35g Arancini </t>
  </si>
  <si>
    <t>FOOD ON ARRIVAL / PLATTERS</t>
  </si>
  <si>
    <t xml:space="preserve">INDEX 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</si>
  <si>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</si>
  <si>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</si>
  <si>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</si>
  <si>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</si>
  <si>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</si>
  <si>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</si>
  <si>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</si>
  <si>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</si>
  <si>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</si>
  <si>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</si>
  <si>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</si>
  <si>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</si>
  <si>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</si>
  <si>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</si>
  <si>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</si>
  <si>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</si>
  <si>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</si>
  <si>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</si>
  <si>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</si>
  <si>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</si>
  <si>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</si>
  <si>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</si>
  <si>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</si>
  <si>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</si>
  <si>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</si>
  <si>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</si>
  <si>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</si>
  <si>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</si>
  <si>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</si>
  <si>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</si>
  <si>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</si>
  <si>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</si>
  <si>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</si>
  <si>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</si>
  <si>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</si>
  <si>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</si>
  <si>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</si>
  <si>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</si>
  <si>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</si>
  <si>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</si>
  <si>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</si>
  <si>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</si>
  <si>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</si>
  <si>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</si>
  <si>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</si>
  <si>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</si>
  <si>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</si>
  <si>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</si>
  <si>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</si>
  <si>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</si>
  <si>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</si>
  <si>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</si>
  <si>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</si>
  <si>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</si>
  <si>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</si>
  <si>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</si>
  <si>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</si>
  <si>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</si>
  <si>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</si>
  <si>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</si>
  <si>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</si>
  <si>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</si>
  <si>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</si>
  <si>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</si>
  <si>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</si>
  <si>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</si>
  <si>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</si>
  <si>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</si>
  <si>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</si>
  <si>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</si>
  <si>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</si>
  <si>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</si>
  <si>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</si>
  <si>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</si>
  <si>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</si>
  <si>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</si>
  <si>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</si>
  <si>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</si>
  <si>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</si>
  <si>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</si>
  <si>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</si>
  <si>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</si>
  <si>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</si>
  <si>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</si>
  <si>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</si>
  <si>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</si>
  <si>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</si>
  <si>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</si>
  <si>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</si>
  <si>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</si>
  <si>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</si>
  <si>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</si>
  <si>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</si>
  <si>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</si>
  <si>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</si>
  <si>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</si>
  <si>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</si>
  <si>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</si>
  <si>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</si>
  <si>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</si>
  <si>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</si>
  <si>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</si>
  <si>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</si>
  <si>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</si>
  <si>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</si>
  <si>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</si>
  <si>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</si>
  <si>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</si>
  <si>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</si>
  <si>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 xml:space="preserve">Winter Burrata Board (18 Guests) </t>
  </si>
  <si>
    <t>Deep Fried Burrata Board (18 Guests</t>
  </si>
  <si>
    <t>Gluten/ wheat flour (bread/crackers), dairy (cheese)  nuts</t>
  </si>
  <si>
    <t>VYC FOOD MORNING / AFTERNOON TEA SELECTOR</t>
  </si>
  <si>
    <t xml:space="preserve">Function: </t>
  </si>
  <si>
    <t>Date</t>
  </si>
  <si>
    <t>PAX:</t>
  </si>
  <si>
    <t>MINI SCONES (min of 10 each)</t>
  </si>
  <si>
    <t>TOTAL PIECES</t>
  </si>
  <si>
    <r>
      <rPr>
        <sz val="12"/>
        <color theme="1"/>
        <rFont val="Montserrat"/>
      </rPr>
      <t xml:space="preserve">Mini date scones with butter </t>
    </r>
    <r>
      <rPr>
        <b/>
        <sz val="12"/>
        <color theme="1"/>
        <rFont val="Montserrat Regular"/>
      </rPr>
      <t>NF</t>
    </r>
  </si>
  <si>
    <t xml:space="preserve">Gluten/ wheat (scone) Milk/ dairy (butter) </t>
  </si>
  <si>
    <r>
      <rPr>
        <sz val="12"/>
        <color theme="1"/>
        <rFont val="Montserrat"/>
      </rPr>
      <t xml:space="preserve">Mini cheese scones with butter </t>
    </r>
    <r>
      <rPr>
        <b/>
        <sz val="12"/>
        <color theme="1"/>
        <rFont val="Montserrat Regular"/>
      </rPr>
      <t>NF</t>
    </r>
  </si>
  <si>
    <t xml:space="preserve">Gluten/ wheat (scone) Milk/ dairy (cheese and butter) </t>
  </si>
  <si>
    <t>MINI MUFFINS (min of 10 each)</t>
  </si>
  <si>
    <r>
      <rPr>
        <sz val="12"/>
        <color theme="1"/>
        <rFont val="Montserrat"/>
      </rPr>
      <t xml:space="preserve">Blackberry, coconut, lemon curd </t>
    </r>
    <r>
      <rPr>
        <b/>
        <sz val="12"/>
        <color theme="1"/>
        <rFont val="Arial"/>
        <family val="2"/>
      </rPr>
      <t>NF</t>
    </r>
  </si>
  <si>
    <t>Gluten/wheat (muffin) Egg, Milk / Dairy</t>
  </si>
  <si>
    <r>
      <rPr>
        <sz val="12"/>
        <color theme="1"/>
        <rFont val="Montserrat"/>
      </rPr>
      <t xml:space="preserve">Blueberry, passionfruit curd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</si>
  <si>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Raspberry, matcha, salted caramel </t>
    </r>
    <r>
      <rPr>
        <b/>
        <sz val="12"/>
        <color theme="1"/>
        <rFont val="Montserrat"/>
      </rPr>
      <t xml:space="preserve">NGA </t>
    </r>
  </si>
  <si>
    <t>Egg, Nuts (almond GF muffin) Milk / Dairy</t>
  </si>
  <si>
    <r>
      <rPr>
        <sz val="12"/>
        <color theme="1"/>
        <rFont val="Montserrat"/>
      </rPr>
      <t xml:space="preserve">Vegan bran, blueberry &amp; banana </t>
    </r>
    <r>
      <rPr>
        <b/>
        <sz val="12"/>
        <color theme="1"/>
        <rFont val="Montserrat Regular"/>
      </rPr>
      <t>VEGAN</t>
    </r>
  </si>
  <si>
    <t xml:space="preserve">Wheat (bran muffin) </t>
  </si>
  <si>
    <t>CLUB SANDWICHES $168 for 24 clubs</t>
  </si>
  <si>
    <r>
      <rPr>
        <sz val="12"/>
        <color theme="1"/>
        <rFont val="Montserrat"/>
      </rPr>
      <t xml:space="preserve">Free range chicken, plum relish, mozarella </t>
    </r>
    <r>
      <rPr>
        <b/>
        <sz val="12"/>
        <color theme="1"/>
        <rFont val="Montserrat Regular"/>
      </rPr>
      <t>NF</t>
    </r>
  </si>
  <si>
    <t xml:space="preserve">Gluten/wheat (bread) Milk/dairy (mozarella) </t>
  </si>
  <si>
    <t>Smoked salmon, lemon cream cheese, avocado, capers, pesto</t>
  </si>
  <si>
    <t xml:space="preserve">Gluten/wheat (bread)  milk/dairy (cheese)  fish (smoked salmon) Nuts (pine nuts/ pesto) </t>
  </si>
  <si>
    <r>
      <rPr>
        <sz val="12"/>
        <color theme="1"/>
        <rFont val="Montserrat"/>
      </rPr>
      <t xml:space="preserve">Roasted beetroot, artichoke, avocado, hummus, alfafa </t>
    </r>
    <r>
      <rPr>
        <b/>
        <sz val="12"/>
        <color theme="1"/>
        <rFont val="Montserrat Regular"/>
      </rPr>
      <t xml:space="preserve">VEGAN, NF </t>
    </r>
  </si>
  <si>
    <t>Gluten/ wheat (bread)</t>
  </si>
  <si>
    <r>
      <rPr>
        <sz val="12"/>
        <color theme="1"/>
        <rFont val="Montserrat"/>
      </rPr>
      <t xml:space="preserve">Sirloin, caramelized onion, avocado, horseradish aioli </t>
    </r>
    <r>
      <rPr>
        <b/>
        <sz val="12"/>
        <color theme="1"/>
        <rFont val="Montserrat Regular"/>
      </rPr>
      <t xml:space="preserve">NF </t>
    </r>
  </si>
  <si>
    <t xml:space="preserve">Gluten /wheat (bread) egg (aioli) </t>
  </si>
  <si>
    <t xml:space="preserve">SAVOURY  (min of 12 each) </t>
  </si>
  <si>
    <r>
      <rPr>
        <sz val="12"/>
        <color theme="1"/>
        <rFont val="Montserrat"/>
      </rPr>
      <t xml:space="preserve">Quiche- Feta, aspargus, onion relish </t>
    </r>
    <r>
      <rPr>
        <b/>
        <sz val="12"/>
        <color theme="1"/>
        <rFont val="Arial"/>
        <family val="2"/>
      </rPr>
      <t>NF</t>
    </r>
  </si>
  <si>
    <t>Gluten/wheat (pastry), egg, milk/ dairy (feta)</t>
  </si>
  <si>
    <t>Quiche - Roasted tomato, ricotta, parmesan, cheddar and pesto NGA- made with almond base</t>
  </si>
  <si>
    <t>Nuts (almond gf quiche base) Egg, Dairy/ Milk (cheeses) Nuts (pinenut/pesto)</t>
  </si>
  <si>
    <r>
      <rPr>
        <sz val="12"/>
        <color theme="1"/>
        <rFont val="Montserrat"/>
      </rPr>
      <t xml:space="preserve">Vietnamese rice paper rolls, miso shitake mushroom, cashew, avocado </t>
    </r>
    <r>
      <rPr>
        <b/>
        <sz val="12"/>
        <color theme="1"/>
        <rFont val="Arial"/>
        <family val="2"/>
      </rPr>
      <t>NGA,DF,VEGAN</t>
    </r>
  </si>
  <si>
    <t>Nuts (cashews)</t>
  </si>
  <si>
    <r>
      <rPr>
        <sz val="12"/>
        <color theme="1"/>
        <rFont val="Montserrat"/>
      </rPr>
      <t xml:space="preserve">Free range pork, apple &amp; sage sausage rolls served with plum relish </t>
    </r>
    <r>
      <rPr>
        <b/>
        <sz val="12"/>
        <color theme="1"/>
        <rFont val="Montserrat Regular"/>
      </rPr>
      <t>NF</t>
    </r>
  </si>
  <si>
    <t xml:space="preserve">Gluten/wheat (pastry)  egg (egg wash) sesame seeds, pork </t>
  </si>
  <si>
    <t>Beef pies with tomato relish</t>
  </si>
  <si>
    <t>Gluten/wheat (pastry) egg (eggwash) sesme seeds</t>
  </si>
  <si>
    <t xml:space="preserve">Sweet (min of 6 per sweet excl. platter) </t>
  </si>
  <si>
    <r>
      <t xml:space="preserve">Fresh fruit platter (serves 15) </t>
    </r>
    <r>
      <rPr>
        <b/>
        <sz val="12"/>
        <color theme="1"/>
        <rFont val="Montserrat"/>
      </rPr>
      <t>NGA,NF,DF,Vegan</t>
    </r>
  </si>
  <si>
    <r>
      <rPr>
        <sz val="12"/>
        <color theme="1"/>
        <rFont val="Montserrat"/>
      </rPr>
      <t xml:space="preserve">Brownie Fingers </t>
    </r>
    <r>
      <rPr>
        <b/>
        <sz val="12"/>
        <color theme="1"/>
        <rFont val="Montserrat Regular"/>
      </rPr>
      <t>NGA</t>
    </r>
  </si>
  <si>
    <t xml:space="preserve">Eggs, nuts (almonds) Milk/dairy (butter/chocolate) </t>
  </si>
  <si>
    <r>
      <rPr>
        <sz val="12"/>
        <color theme="1"/>
        <rFont val="Montserrat"/>
      </rPr>
      <t xml:space="preserve">Raspberry bliss balls </t>
    </r>
    <r>
      <rPr>
        <b/>
        <sz val="12"/>
        <color theme="1"/>
        <rFont val="Montserrat Regular"/>
      </rPr>
      <t>NGA,VEGAN</t>
    </r>
  </si>
  <si>
    <t>Nuts (almonds) coconut</t>
  </si>
  <si>
    <r>
      <rPr>
        <sz val="12"/>
        <color theme="1"/>
        <rFont val="Montserrat"/>
      </rPr>
      <t xml:space="preserve">Lemon curd meringue tarts </t>
    </r>
    <r>
      <rPr>
        <b/>
        <sz val="12"/>
        <color theme="1"/>
        <rFont val="Montserrat Regular"/>
      </rPr>
      <t>NF</t>
    </r>
  </si>
  <si>
    <t xml:space="preserve">Gluten/wheat (pastry) milk/dairy (lemon curd) </t>
  </si>
  <si>
    <r>
      <rPr>
        <sz val="12"/>
        <color theme="1"/>
        <rFont val="Montserrat"/>
      </rPr>
      <t xml:space="preserve">Raspberry lamingtons with soft cream </t>
    </r>
    <r>
      <rPr>
        <b/>
        <sz val="12"/>
        <color theme="1"/>
        <rFont val="Montserrat Regular"/>
      </rPr>
      <t>NF</t>
    </r>
  </si>
  <si>
    <t>Gluten/wheat (lamington) egg, milk/dairy (soft cream)</t>
  </si>
  <si>
    <t>Total items selected</t>
  </si>
  <si>
    <t xml:space="preserve">Dietary Requirements: </t>
  </si>
  <si>
    <t xml:space="preserve">Do your guests have any specific dietary requirements?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</si>
</sst>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6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1"/>
  </cellStyleXfs>
  <cellXfs count="11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44" fontId="5" fillId="0" borderId="7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5" fillId="0" borderId="10" xfId="0" quotePrefix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1" applyFont="1" applyAlignment="1">
      <alignment horizontal="center" vertical="center"/>
    </xf>
    <xf numFmtId="0" fontId="1" fillId="0" borderId="1" xfId="1"/>
    <xf numFmtId="0" fontId="5" fillId="0" borderId="1" xfId="1" applyFont="1" applyAlignment="1">
      <alignment vertical="center"/>
    </xf>
    <xf numFmtId="0" fontId="1" fillId="0" borderId="1" xfId="1"/>
    <xf numFmtId="2" fontId="5" fillId="0" borderId="1" xfId="1" applyNumberFormat="1" applyFont="1" applyAlignment="1">
      <alignment horizontal="right" vertical="center"/>
    </xf>
    <xf numFmtId="2" fontId="5" fillId="0" borderId="1" xfId="1" applyNumberFormat="1" applyFont="1" applyAlignment="1">
      <alignment horizontal="left" vertical="center"/>
    </xf>
    <xf numFmtId="0" fontId="2" fillId="0" borderId="1" xfId="1" applyFont="1" applyAlignment="1">
      <alignment horizontal="center" vertical="center"/>
    </xf>
    <xf numFmtId="1" fontId="5" fillId="0" borderId="1" xfId="1" applyNumberFormat="1" applyFont="1" applyAlignment="1">
      <alignment horizontal="center" vertical="center"/>
    </xf>
    <xf numFmtId="0" fontId="5" fillId="0" borderId="27" xfId="1" applyFont="1" applyBorder="1" applyAlignment="1">
      <alignment vertical="center"/>
    </xf>
    <xf numFmtId="0" fontId="6" fillId="0" borderId="27" xfId="1" applyFont="1" applyBorder="1" applyAlignment="1">
      <alignment horizontal="left" vertical="center" wrapText="1"/>
    </xf>
    <xf numFmtId="0" fontId="15" fillId="0" borderId="27" xfId="1" applyFont="1" applyBorder="1"/>
    <xf numFmtId="164" fontId="5" fillId="0" borderId="1" xfId="1" applyNumberFormat="1" applyFont="1" applyAlignment="1">
      <alignment horizontal="center" vertical="center"/>
    </xf>
    <xf numFmtId="2" fontId="9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vertical="center" wrapText="1"/>
    </xf>
    <xf numFmtId="164" fontId="6" fillId="0" borderId="4" xfId="1" applyNumberFormat="1" applyFont="1" applyBorder="1" applyAlignment="1">
      <alignment horizontal="center" vertical="center"/>
    </xf>
    <xf numFmtId="164" fontId="6" fillId="0" borderId="30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1" fontId="5" fillId="3" borderId="6" xfId="1" applyNumberFormat="1" applyFont="1" applyFill="1" applyBorder="1" applyAlignment="1">
      <alignment horizontal="center" vertical="center" wrapText="1"/>
    </xf>
    <xf numFmtId="44" fontId="5" fillId="0" borderId="7" xfId="1" applyNumberFormat="1" applyFont="1" applyBorder="1" applyAlignment="1">
      <alignment vertical="center" wrapText="1"/>
    </xf>
    <xf numFmtId="164" fontId="5" fillId="0" borderId="6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/>
    </xf>
    <xf numFmtId="164" fontId="5" fillId="0" borderId="1" xfId="1" applyNumberFormat="1" applyFont="1" applyAlignment="1">
      <alignment vertical="center"/>
    </xf>
    <xf numFmtId="44" fontId="5" fillId="0" borderId="1" xfId="1" applyNumberFormat="1" applyFont="1" applyAlignment="1">
      <alignment vertical="center" wrapText="1"/>
    </xf>
    <xf numFmtId="164" fontId="5" fillId="0" borderId="11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2" fontId="5" fillId="0" borderId="5" xfId="1" applyNumberFormat="1" applyFont="1" applyBorder="1" applyAlignment="1">
      <alignment horizontal="left" vertical="center"/>
    </xf>
    <xf numFmtId="2" fontId="5" fillId="0" borderId="5" xfId="1" applyNumberFormat="1" applyFont="1" applyBorder="1" applyAlignment="1">
      <alignment horizontal="left" vertical="center" wrapText="1"/>
    </xf>
    <xf numFmtId="0" fontId="5" fillId="0" borderId="12" xfId="1" applyFont="1" applyBorder="1" applyAlignment="1">
      <alignment vertical="center" shrinkToFit="1"/>
    </xf>
    <xf numFmtId="0" fontId="5" fillId="0" borderId="5" xfId="1" applyFont="1" applyBorder="1" applyAlignment="1">
      <alignment vertical="center"/>
    </xf>
    <xf numFmtId="44" fontId="9" fillId="0" borderId="1" xfId="1" applyNumberFormat="1" applyFont="1" applyAlignment="1">
      <alignment vertical="center"/>
    </xf>
    <xf numFmtId="44" fontId="5" fillId="0" borderId="1" xfId="1" applyNumberFormat="1" applyFont="1" applyAlignment="1">
      <alignment vertical="center"/>
    </xf>
    <xf numFmtId="164" fontId="5" fillId="0" borderId="28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64" fontId="6" fillId="0" borderId="10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1" fontId="5" fillId="3" borderId="25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Alignment="1">
      <alignment horizontal="center" vertical="center"/>
    </xf>
    <xf numFmtId="166" fontId="5" fillId="0" borderId="10" xfId="1" applyNumberFormat="1" applyFont="1" applyBorder="1" applyAlignment="1">
      <alignment horizontal="center" vertical="center"/>
    </xf>
    <xf numFmtId="166" fontId="5" fillId="0" borderId="1" xfId="1" applyNumberFormat="1" applyFont="1" applyAlignment="1">
      <alignment horizontal="center" vertical="center"/>
    </xf>
    <xf numFmtId="0" fontId="5" fillId="0" borderId="26" xfId="1" applyFont="1" applyBorder="1" applyAlignment="1">
      <alignment vertical="center"/>
    </xf>
    <xf numFmtId="164" fontId="5" fillId="0" borderId="27" xfId="1" applyNumberFormat="1" applyFont="1" applyBorder="1" applyAlignment="1">
      <alignment vertical="center"/>
    </xf>
    <xf numFmtId="164" fontId="5" fillId="0" borderId="29" xfId="1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165" fontId="5" fillId="0" borderId="1" xfId="1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 xr:uid="{2FE84D94-A434-2645-BF56-6B308BB31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2219325</xdr:colOff>
      <xdr:row>0</xdr:row>
      <xdr:rowOff>0</xdr:rowOff>
    </xdr:from>
    <xdr:ext cx="2066925" cy="140970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B0D17C72-17BA-854B-AF0D-BB874158B7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88825" y="0"/>
          <a:ext cx="2066925" cy="1409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2F7F-D777-3846-B0DD-A36D9231B486}">
  <sheetPr>
    <pageSetUpPr fitToPage="1"/>
  </sheetPr>
  <dimension ref="A1:S996"/>
  <sheetViews>
    <sheetView showGridLines="0" topLeftCell="A18" workbookViewId="0">
      <selection activeCell="B40" sqref="B40"/>
    </sheetView>
  </sheetViews>
  <sheetFormatPr baseColWidth="10" defaultColWidth="11.1640625" defaultRowHeight="15" customHeight="1"/>
  <cols>
    <col min="1" max="1" width="73.83203125" style="66" customWidth="1"/>
    <col min="2" max="2" width="10.83203125" style="66" customWidth="1"/>
    <col min="3" max="3" width="11.83203125" style="66" customWidth="1"/>
    <col min="4" max="4" width="14.83203125" style="66" customWidth="1"/>
    <col min="5" max="5" width="19.5" style="66" customWidth="1"/>
    <col min="6" max="6" width="52.33203125" style="66" customWidth="1"/>
    <col min="7" max="7" width="7" style="66" customWidth="1"/>
    <col min="8" max="18" width="10.83203125" style="66" customWidth="1"/>
    <col min="19" max="19" width="11.1640625" style="66" customWidth="1"/>
    <col min="20" max="16384" width="11.1640625" style="66"/>
  </cols>
  <sheetData>
    <row r="1" spans="1:19" ht="21">
      <c r="A1" s="63" t="s">
        <v>117</v>
      </c>
      <c r="B1" s="64"/>
      <c r="C1" s="64"/>
      <c r="D1" s="64"/>
      <c r="E1" s="64"/>
      <c r="F1" s="6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1">
      <c r="A2" s="67" t="s">
        <v>118</v>
      </c>
      <c r="B2" s="68" t="s">
        <v>119</v>
      </c>
      <c r="C2" s="69"/>
      <c r="D2" s="69"/>
      <c r="E2" s="69"/>
      <c r="F2" s="69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21">
      <c r="A3" s="67" t="s">
        <v>120</v>
      </c>
      <c r="B3" s="70"/>
      <c r="C3" s="69"/>
      <c r="D3" s="69"/>
      <c r="E3" s="69"/>
      <c r="F3" s="69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34.5" customHeight="1">
      <c r="A4" s="71"/>
      <c r="B4" s="72" t="s">
        <v>1</v>
      </c>
      <c r="C4" s="73"/>
      <c r="D4" s="73"/>
      <c r="E4" s="74"/>
      <c r="F4" s="7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31" customHeight="1">
      <c r="A5" s="75" t="s">
        <v>121</v>
      </c>
      <c r="B5" s="76"/>
      <c r="C5" s="77"/>
      <c r="D5" s="77"/>
      <c r="E5" s="78" t="s">
        <v>122</v>
      </c>
      <c r="F5" s="79" t="s">
        <v>5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ht="31" customHeight="1">
      <c r="A6" s="80" t="s">
        <v>123</v>
      </c>
      <c r="B6" s="81"/>
      <c r="C6" s="82">
        <v>8</v>
      </c>
      <c r="D6" s="82">
        <f t="shared" ref="D6:D7" si="0">C6*B6</f>
        <v>0</v>
      </c>
      <c r="E6" s="83">
        <f t="shared" ref="E6:E7" si="1">B6</f>
        <v>0</v>
      </c>
      <c r="F6" s="84" t="s">
        <v>124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31" customHeight="1">
      <c r="A7" s="80" t="s">
        <v>125</v>
      </c>
      <c r="B7" s="81"/>
      <c r="C7" s="82">
        <v>8</v>
      </c>
      <c r="D7" s="82">
        <f t="shared" si="0"/>
        <v>0</v>
      </c>
      <c r="E7" s="83">
        <f t="shared" si="1"/>
        <v>0</v>
      </c>
      <c r="F7" s="85" t="s">
        <v>126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ht="31" customHeight="1">
      <c r="A8" s="86"/>
      <c r="B8" s="87"/>
      <c r="C8" s="88"/>
      <c r="D8" s="88"/>
      <c r="E8" s="89">
        <f>B8*1</f>
        <v>0</v>
      </c>
      <c r="F8" s="90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19" ht="31" customHeight="1">
      <c r="A9" s="91" t="s">
        <v>127</v>
      </c>
      <c r="B9" s="87"/>
      <c r="C9" s="88"/>
      <c r="D9" s="88"/>
      <c r="E9" s="89"/>
      <c r="F9" s="90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ht="31" customHeight="1">
      <c r="A10" s="80" t="s">
        <v>128</v>
      </c>
      <c r="B10" s="81"/>
      <c r="C10" s="82">
        <v>6.5</v>
      </c>
      <c r="D10" s="82">
        <f t="shared" ref="D10:D13" si="2">C10*B10</f>
        <v>0</v>
      </c>
      <c r="E10" s="83">
        <f t="shared" ref="E10:E13" si="3">B10</f>
        <v>0</v>
      </c>
      <c r="F10" s="84" t="s">
        <v>129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 ht="31" customHeight="1">
      <c r="A11" s="80" t="s">
        <v>130</v>
      </c>
      <c r="B11" s="81"/>
      <c r="C11" s="82">
        <v>6.5</v>
      </c>
      <c r="D11" s="82">
        <f t="shared" si="2"/>
        <v>0</v>
      </c>
      <c r="E11" s="83">
        <f t="shared" si="3"/>
        <v>0</v>
      </c>
      <c r="F11" s="84" t="s">
        <v>129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1:19" ht="31" customHeight="1">
      <c r="A12" s="92" t="s">
        <v>131</v>
      </c>
      <c r="B12" s="81"/>
      <c r="C12" s="82">
        <v>6.5</v>
      </c>
      <c r="D12" s="82">
        <f t="shared" si="2"/>
        <v>0</v>
      </c>
      <c r="E12" s="83">
        <f t="shared" si="3"/>
        <v>0</v>
      </c>
      <c r="F12" s="84" t="s">
        <v>132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19" ht="31" customHeight="1">
      <c r="A13" s="93" t="s">
        <v>133</v>
      </c>
      <c r="B13" s="81"/>
      <c r="C13" s="82">
        <v>6.5</v>
      </c>
      <c r="D13" s="82">
        <f t="shared" si="2"/>
        <v>0</v>
      </c>
      <c r="E13" s="83">
        <f t="shared" si="3"/>
        <v>0</v>
      </c>
      <c r="F13" s="84" t="s">
        <v>134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ht="31" customHeight="1">
      <c r="A14" s="94"/>
      <c r="B14" s="87"/>
      <c r="C14" s="88"/>
      <c r="D14" s="88"/>
      <c r="E14" s="89"/>
      <c r="F14" s="90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19" ht="31" customHeight="1">
      <c r="A15" s="91" t="s">
        <v>135</v>
      </c>
      <c r="B15" s="87"/>
      <c r="C15" s="88"/>
      <c r="D15" s="88"/>
      <c r="E15" s="89"/>
      <c r="F15" s="90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19" ht="31" customHeight="1">
      <c r="A16" s="95" t="s">
        <v>136</v>
      </c>
      <c r="B16" s="81"/>
      <c r="C16" s="82">
        <v>168</v>
      </c>
      <c r="D16" s="82">
        <f t="shared" ref="D16:D19" si="4">C16*B16</f>
        <v>0</v>
      </c>
      <c r="E16" s="83">
        <f>B16*24</f>
        <v>0</v>
      </c>
      <c r="F16" s="84" t="s">
        <v>137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31" customHeight="1">
      <c r="A17" s="95" t="s">
        <v>138</v>
      </c>
      <c r="B17" s="81"/>
      <c r="C17" s="82">
        <v>168</v>
      </c>
      <c r="D17" s="82">
        <f t="shared" si="4"/>
        <v>0</v>
      </c>
      <c r="E17" s="83">
        <f t="shared" ref="E17:E19" si="5">B17*24</f>
        <v>0</v>
      </c>
      <c r="F17" s="85" t="s">
        <v>139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31" customHeight="1">
      <c r="A18" s="95" t="s">
        <v>140</v>
      </c>
      <c r="B18" s="81"/>
      <c r="C18" s="82">
        <v>168</v>
      </c>
      <c r="D18" s="82">
        <f t="shared" si="4"/>
        <v>0</v>
      </c>
      <c r="E18" s="83">
        <f t="shared" si="5"/>
        <v>0</v>
      </c>
      <c r="F18" s="84" t="s">
        <v>141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spans="1:19" ht="31" customHeight="1">
      <c r="A19" s="95" t="s">
        <v>142</v>
      </c>
      <c r="B19" s="81"/>
      <c r="C19" s="82">
        <v>168</v>
      </c>
      <c r="D19" s="82">
        <f t="shared" si="4"/>
        <v>0</v>
      </c>
      <c r="E19" s="83">
        <f t="shared" si="5"/>
        <v>0</v>
      </c>
      <c r="F19" s="84" t="s">
        <v>143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spans="1:19" ht="31" customHeight="1">
      <c r="A20" s="86"/>
      <c r="B20" s="87"/>
      <c r="C20" s="88"/>
      <c r="D20" s="88"/>
      <c r="E20" s="89"/>
      <c r="F20" s="90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spans="1:19" ht="31" customHeight="1">
      <c r="A21" s="91" t="s">
        <v>144</v>
      </c>
      <c r="B21" s="87"/>
      <c r="C21" s="88"/>
      <c r="D21" s="88"/>
      <c r="E21" s="89"/>
      <c r="F21" s="90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1:19" ht="31" customHeight="1">
      <c r="A22" s="95" t="s">
        <v>145</v>
      </c>
      <c r="B22" s="81"/>
      <c r="C22" s="82">
        <v>8.5</v>
      </c>
      <c r="D22" s="82">
        <f t="shared" ref="D22:D26" si="6">C22*B22</f>
        <v>0</v>
      </c>
      <c r="E22" s="83">
        <f t="shared" ref="E22:E26" si="7">B22</f>
        <v>0</v>
      </c>
      <c r="F22" s="85" t="s">
        <v>146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1:19" ht="31" customHeight="1">
      <c r="A23" s="80" t="s">
        <v>147</v>
      </c>
      <c r="B23" s="81"/>
      <c r="C23" s="82">
        <v>8.5</v>
      </c>
      <c r="D23" s="82">
        <f t="shared" si="6"/>
        <v>0</v>
      </c>
      <c r="E23" s="83">
        <f t="shared" si="7"/>
        <v>0</v>
      </c>
      <c r="F23" s="85" t="s">
        <v>148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1:19" ht="31" customHeight="1">
      <c r="A24" s="80" t="s">
        <v>149</v>
      </c>
      <c r="B24" s="81"/>
      <c r="C24" s="82">
        <v>8.5</v>
      </c>
      <c r="D24" s="82">
        <f t="shared" si="6"/>
        <v>0</v>
      </c>
      <c r="E24" s="83">
        <f t="shared" si="7"/>
        <v>0</v>
      </c>
      <c r="F24" s="84" t="s">
        <v>150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1:19" ht="31" customHeight="1">
      <c r="A25" s="95" t="s">
        <v>151</v>
      </c>
      <c r="B25" s="81">
        <v>30</v>
      </c>
      <c r="C25" s="82">
        <v>8.5</v>
      </c>
      <c r="D25" s="82">
        <f t="shared" si="6"/>
        <v>255</v>
      </c>
      <c r="E25" s="83">
        <f t="shared" si="7"/>
        <v>30</v>
      </c>
      <c r="F25" s="85" t="s">
        <v>152</v>
      </c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ht="31" customHeight="1">
      <c r="A26" s="95" t="s">
        <v>153</v>
      </c>
      <c r="B26" s="81">
        <v>30</v>
      </c>
      <c r="C26" s="82">
        <v>8</v>
      </c>
      <c r="D26" s="82">
        <f t="shared" si="6"/>
        <v>240</v>
      </c>
      <c r="E26" s="83">
        <f t="shared" si="7"/>
        <v>30</v>
      </c>
      <c r="F26" s="84" t="s">
        <v>154</v>
      </c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ht="31" customHeight="1">
      <c r="A27" s="86"/>
      <c r="B27" s="65"/>
      <c r="C27" s="65"/>
      <c r="D27" s="65"/>
      <c r="E27" s="89"/>
      <c r="F27" s="90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ht="31" customHeight="1">
      <c r="A28" s="91" t="s">
        <v>155</v>
      </c>
      <c r="B28" s="87"/>
      <c r="C28" s="65"/>
      <c r="D28" s="65"/>
      <c r="E28" s="89"/>
      <c r="F28" s="90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ht="31" customHeight="1">
      <c r="A29" s="80" t="s">
        <v>156</v>
      </c>
      <c r="B29" s="81">
        <v>2</v>
      </c>
      <c r="C29" s="82">
        <v>135</v>
      </c>
      <c r="D29" s="82">
        <f t="shared" ref="D29:D33" si="8">C29*B29</f>
        <v>270</v>
      </c>
      <c r="E29" s="83">
        <f>B29*15</f>
        <v>30</v>
      </c>
      <c r="F29" s="84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ht="31" customHeight="1">
      <c r="A30" s="80" t="s">
        <v>157</v>
      </c>
      <c r="B30" s="81">
        <v>25</v>
      </c>
      <c r="C30" s="82">
        <v>6</v>
      </c>
      <c r="D30" s="82">
        <f t="shared" si="8"/>
        <v>150</v>
      </c>
      <c r="E30" s="83">
        <f t="shared" ref="E30:E33" si="9">B30</f>
        <v>25</v>
      </c>
      <c r="F30" s="84" t="s">
        <v>158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pans="1:19" ht="31" customHeight="1">
      <c r="A31" s="80" t="s">
        <v>159</v>
      </c>
      <c r="B31" s="81"/>
      <c r="C31" s="82">
        <v>6</v>
      </c>
      <c r="D31" s="82">
        <f t="shared" si="8"/>
        <v>0</v>
      </c>
      <c r="E31" s="83">
        <f t="shared" si="9"/>
        <v>0</v>
      </c>
      <c r="F31" s="84" t="s">
        <v>160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spans="1:19" ht="31" customHeight="1">
      <c r="A32" s="80" t="s">
        <v>161</v>
      </c>
      <c r="B32" s="81">
        <v>25</v>
      </c>
      <c r="C32" s="82">
        <v>10</v>
      </c>
      <c r="D32" s="82">
        <f t="shared" si="8"/>
        <v>250</v>
      </c>
      <c r="E32" s="83">
        <f t="shared" si="9"/>
        <v>25</v>
      </c>
      <c r="F32" s="84" t="s">
        <v>162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1:19" ht="31" customHeight="1">
      <c r="A33" s="80" t="s">
        <v>163</v>
      </c>
      <c r="B33" s="81"/>
      <c r="C33" s="82">
        <v>6</v>
      </c>
      <c r="D33" s="82">
        <f t="shared" si="8"/>
        <v>0</v>
      </c>
      <c r="E33" s="83">
        <f t="shared" si="9"/>
        <v>0</v>
      </c>
      <c r="F33" s="85" t="s">
        <v>164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ht="15.75" customHeight="1">
      <c r="A34" s="86"/>
      <c r="B34" s="87"/>
      <c r="C34" s="65"/>
      <c r="D34" s="65"/>
      <c r="E34" s="89"/>
      <c r="F34" s="90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1:19" ht="15.75" customHeight="1">
      <c r="A35" s="86" t="s">
        <v>101</v>
      </c>
      <c r="B35" s="87"/>
      <c r="C35" s="65"/>
      <c r="D35" s="96">
        <f>SUM(D6:D33)</f>
        <v>1165</v>
      </c>
      <c r="E35" s="89"/>
      <c r="F35" s="90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ht="15.75" customHeight="1">
      <c r="A36" s="86" t="s">
        <v>102</v>
      </c>
      <c r="B36" s="87"/>
      <c r="C36" s="65"/>
      <c r="D36" s="97">
        <f>D35/1.15</f>
        <v>1013.0434782608696</v>
      </c>
      <c r="E36" s="89"/>
      <c r="F36" s="90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1:19" ht="15.75" customHeight="1">
      <c r="A37" s="86"/>
      <c r="B37" s="87"/>
      <c r="C37" s="65"/>
      <c r="D37" s="65"/>
      <c r="E37" s="98"/>
      <c r="F37" s="90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spans="1:19" ht="15.75" customHeight="1">
      <c r="A38" s="99" t="s">
        <v>165</v>
      </c>
      <c r="B38" s="100"/>
      <c r="C38" s="101"/>
      <c r="D38" s="101"/>
      <c r="E38" s="102">
        <f>SUM(E6:E37)</f>
        <v>140</v>
      </c>
      <c r="F38" s="103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spans="1:19" ht="15.75" customHeight="1">
      <c r="A39" s="104" t="s">
        <v>104</v>
      </c>
      <c r="B39" s="105">
        <v>50</v>
      </c>
      <c r="C39" s="65"/>
      <c r="D39" s="65"/>
      <c r="E39" s="102"/>
      <c r="F39" s="106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spans="1:19" ht="15.75" customHeight="1">
      <c r="A40" s="104" t="s">
        <v>105</v>
      </c>
      <c r="B40" s="87"/>
      <c r="C40" s="65"/>
      <c r="D40" s="65"/>
      <c r="E40" s="107">
        <f>E38/B39</f>
        <v>2.8</v>
      </c>
      <c r="F40" s="108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spans="1:19" ht="15.75" customHeight="1">
      <c r="A41" s="86"/>
      <c r="B41" s="87"/>
      <c r="C41" s="65"/>
      <c r="D41" s="65"/>
      <c r="E41" s="90"/>
      <c r="F41" s="7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spans="1:19" ht="15.75" customHeight="1">
      <c r="A42" s="109"/>
      <c r="B42" s="110"/>
      <c r="C42" s="71"/>
      <c r="D42" s="71"/>
      <c r="E42" s="111"/>
      <c r="F42" s="74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1:19" ht="15.75" customHeight="1">
      <c r="A43" s="99" t="s">
        <v>166</v>
      </c>
      <c r="B43" s="100"/>
      <c r="C43" s="101"/>
      <c r="D43" s="101"/>
      <c r="E43" s="112"/>
      <c r="F43" s="74"/>
      <c r="G43" s="65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65"/>
    </row>
    <row r="44" spans="1:19" ht="15.75" customHeight="1">
      <c r="A44" s="86" t="s">
        <v>167</v>
      </c>
      <c r="B44" s="87"/>
      <c r="C44" s="65"/>
      <c r="D44" s="65"/>
      <c r="E44" s="90"/>
      <c r="F44" s="74"/>
      <c r="G44" s="65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5"/>
    </row>
    <row r="45" spans="1:19" ht="15.75" customHeight="1">
      <c r="A45" s="86"/>
      <c r="B45" s="87"/>
      <c r="C45" s="65"/>
      <c r="D45" s="65"/>
      <c r="E45" s="90"/>
      <c r="F45" s="74"/>
      <c r="G45" s="65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65"/>
    </row>
    <row r="46" spans="1:19" ht="15.75" customHeight="1">
      <c r="A46" s="86"/>
      <c r="B46" s="87"/>
      <c r="C46" s="65"/>
      <c r="D46" s="65"/>
      <c r="E46" s="90"/>
      <c r="F46" s="74"/>
      <c r="G46" s="65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65"/>
    </row>
    <row r="47" spans="1:19" ht="15.75" customHeight="1">
      <c r="A47" s="86"/>
      <c r="B47" s="87"/>
      <c r="C47" s="65"/>
      <c r="D47" s="65"/>
      <c r="E47" s="90"/>
      <c r="F47" s="74"/>
      <c r="G47" s="65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65"/>
    </row>
    <row r="48" spans="1:19" ht="15.75" customHeight="1">
      <c r="A48" s="109"/>
      <c r="B48" s="110"/>
      <c r="C48" s="71"/>
      <c r="D48" s="71"/>
      <c r="E48" s="111"/>
      <c r="F48" s="74"/>
      <c r="G48" s="65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65"/>
    </row>
    <row r="49" spans="1:19" ht="15.75" customHeight="1">
      <c r="A49" s="65"/>
      <c r="B49" s="87"/>
      <c r="C49" s="65"/>
      <c r="D49" s="65"/>
      <c r="E49" s="74"/>
      <c r="F49" s="74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spans="1:19" ht="15.75" customHeight="1">
      <c r="A50" s="65"/>
      <c r="B50" s="87"/>
      <c r="C50" s="65"/>
      <c r="D50" s="65"/>
      <c r="E50" s="74"/>
      <c r="F50" s="74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</row>
    <row r="51" spans="1:19" ht="15.75" customHeight="1">
      <c r="A51" s="65"/>
      <c r="B51" s="87"/>
      <c r="C51" s="65"/>
      <c r="D51" s="65"/>
      <c r="E51" s="113"/>
      <c r="F51" s="113">
        <f>E51*0.6</f>
        <v>0</v>
      </c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spans="1:19" ht="15.75" customHeight="1">
      <c r="A52" s="65"/>
      <c r="B52" s="87"/>
      <c r="C52" s="65"/>
      <c r="D52" s="65"/>
      <c r="E52" s="74"/>
      <c r="F52" s="74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</row>
    <row r="53" spans="1:19" ht="15.75" customHeight="1">
      <c r="A53" s="65"/>
      <c r="B53" s="87"/>
      <c r="C53" s="65"/>
      <c r="D53" s="65"/>
      <c r="E53" s="74"/>
      <c r="F53" s="74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</row>
    <row r="54" spans="1:19" ht="15.75" customHeight="1">
      <c r="A54" s="65"/>
      <c r="B54" s="87"/>
      <c r="C54" s="65"/>
      <c r="D54" s="65"/>
      <c r="E54" s="74"/>
      <c r="F54" s="74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1:19" ht="15.75" customHeight="1">
      <c r="A55" s="65"/>
      <c r="B55" s="87"/>
      <c r="C55" s="65"/>
      <c r="D55" s="65"/>
      <c r="E55" s="74"/>
      <c r="F55" s="74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</row>
    <row r="56" spans="1:19" ht="15.75" customHeight="1">
      <c r="A56" s="65"/>
      <c r="B56" s="87"/>
      <c r="C56" s="65"/>
      <c r="D56" s="65"/>
      <c r="E56" s="74"/>
      <c r="F56" s="74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</row>
    <row r="57" spans="1:19" ht="15.75" customHeight="1">
      <c r="A57" s="65"/>
      <c r="B57" s="87"/>
      <c r="C57" s="65"/>
      <c r="D57" s="65"/>
      <c r="E57" s="74"/>
      <c r="F57" s="74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ht="15.75" customHeight="1">
      <c r="A58" s="65"/>
      <c r="B58" s="87"/>
      <c r="C58" s="65"/>
      <c r="D58" s="65"/>
      <c r="E58" s="74"/>
      <c r="F58" s="74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</row>
    <row r="59" spans="1:19" ht="15.75" customHeight="1">
      <c r="A59" s="65"/>
      <c r="B59" s="87"/>
      <c r="C59" s="65"/>
      <c r="D59" s="65"/>
      <c r="E59" s="74"/>
      <c r="F59" s="74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</row>
    <row r="60" spans="1:19" ht="15.75" customHeight="1">
      <c r="A60" s="65"/>
      <c r="B60" s="87"/>
      <c r="C60" s="65"/>
      <c r="D60" s="65"/>
      <c r="E60" s="74"/>
      <c r="F60" s="74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</row>
    <row r="61" spans="1:19" ht="15.75" customHeight="1">
      <c r="A61" s="65"/>
      <c r="B61" s="87"/>
      <c r="C61" s="65"/>
      <c r="D61" s="65"/>
      <c r="E61" s="74"/>
      <c r="F61" s="7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</row>
    <row r="62" spans="1:19" ht="15.75" customHeight="1">
      <c r="A62" s="65"/>
      <c r="B62" s="87"/>
      <c r="C62" s="65"/>
      <c r="D62" s="65"/>
      <c r="E62" s="74"/>
      <c r="F62" s="7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</row>
    <row r="63" spans="1:19" ht="15.75" customHeight="1">
      <c r="A63" s="65"/>
      <c r="B63" s="87"/>
      <c r="C63" s="65"/>
      <c r="D63" s="65"/>
      <c r="E63" s="74"/>
      <c r="F63" s="74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</row>
    <row r="64" spans="1:19" ht="15.75" customHeight="1">
      <c r="A64" s="65"/>
      <c r="B64" s="87"/>
      <c r="C64" s="65"/>
      <c r="D64" s="65"/>
      <c r="E64" s="74"/>
      <c r="F64" s="74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</row>
    <row r="65" spans="1:19" ht="15.75" customHeight="1">
      <c r="A65" s="65"/>
      <c r="B65" s="87"/>
      <c r="C65" s="65"/>
      <c r="D65" s="65"/>
      <c r="E65" s="74"/>
      <c r="F65" s="74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</row>
    <row r="66" spans="1:19" ht="15.75" customHeight="1">
      <c r="A66" s="65"/>
      <c r="B66" s="87"/>
      <c r="C66" s="65"/>
      <c r="D66" s="65"/>
      <c r="E66" s="74"/>
      <c r="F66" s="74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</row>
    <row r="67" spans="1:19" ht="15.75" customHeight="1">
      <c r="A67" s="65"/>
      <c r="B67" s="87"/>
      <c r="C67" s="65"/>
      <c r="D67" s="65"/>
      <c r="E67" s="74"/>
      <c r="F67" s="74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</row>
    <row r="68" spans="1:19" ht="15.75" customHeight="1">
      <c r="A68" s="65"/>
      <c r="B68" s="87"/>
      <c r="C68" s="65"/>
      <c r="D68" s="65"/>
      <c r="E68" s="74"/>
      <c r="F68" s="74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</row>
    <row r="69" spans="1:19" ht="15.75" customHeight="1">
      <c r="A69" s="65"/>
      <c r="B69" s="87"/>
      <c r="C69" s="65"/>
      <c r="D69" s="65"/>
      <c r="E69" s="74"/>
      <c r="F69" s="74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</row>
    <row r="70" spans="1:19" ht="15.75" customHeight="1">
      <c r="A70" s="65"/>
      <c r="B70" s="87"/>
      <c r="C70" s="65"/>
      <c r="D70" s="65"/>
      <c r="E70" s="74"/>
      <c r="F70" s="74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</row>
    <row r="71" spans="1:19" ht="15.75" customHeight="1">
      <c r="A71" s="65"/>
      <c r="B71" s="87"/>
      <c r="C71" s="65"/>
      <c r="D71" s="65"/>
      <c r="E71" s="74"/>
      <c r="F71" s="74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</row>
    <row r="72" spans="1:19" ht="15.75" customHeight="1">
      <c r="A72" s="65"/>
      <c r="B72" s="87"/>
      <c r="C72" s="65"/>
      <c r="D72" s="65"/>
      <c r="E72" s="74"/>
      <c r="F72" s="74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</row>
    <row r="73" spans="1:19" ht="15.75" customHeight="1">
      <c r="A73" s="65"/>
      <c r="B73" s="87"/>
      <c r="C73" s="65"/>
      <c r="D73" s="65"/>
      <c r="E73" s="74"/>
      <c r="F73" s="74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</row>
    <row r="74" spans="1:19" ht="15.75" customHeight="1">
      <c r="A74" s="65"/>
      <c r="B74" s="87"/>
      <c r="C74" s="65"/>
      <c r="D74" s="65"/>
      <c r="E74" s="74"/>
      <c r="F74" s="74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</row>
    <row r="75" spans="1:19" ht="15.75" customHeight="1">
      <c r="A75" s="65"/>
      <c r="B75" s="87"/>
      <c r="C75" s="65"/>
      <c r="D75" s="65"/>
      <c r="E75" s="74"/>
      <c r="F75" s="74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</row>
    <row r="76" spans="1:19" ht="15.75" customHeight="1">
      <c r="A76" s="65"/>
      <c r="B76" s="87"/>
      <c r="C76" s="65"/>
      <c r="D76" s="65"/>
      <c r="E76" s="74"/>
      <c r="F76" s="74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</row>
    <row r="77" spans="1:19" ht="15.75" customHeight="1">
      <c r="A77" s="65"/>
      <c r="B77" s="87"/>
      <c r="C77" s="65"/>
      <c r="D77" s="65"/>
      <c r="E77" s="74"/>
      <c r="F77" s="74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</row>
    <row r="78" spans="1:19" ht="15.75" customHeight="1">
      <c r="A78" s="65"/>
      <c r="B78" s="87"/>
      <c r="C78" s="65"/>
      <c r="D78" s="65"/>
      <c r="E78" s="74"/>
      <c r="F78" s="74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</row>
    <row r="79" spans="1:19" ht="15.75" customHeight="1">
      <c r="A79" s="65"/>
      <c r="B79" s="87"/>
      <c r="C79" s="65"/>
      <c r="D79" s="65"/>
      <c r="E79" s="74"/>
      <c r="F79" s="74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</row>
    <row r="80" spans="1:19" ht="15.75" customHeight="1">
      <c r="A80" s="65"/>
      <c r="B80" s="87"/>
      <c r="C80" s="65"/>
      <c r="D80" s="65"/>
      <c r="E80" s="74"/>
      <c r="F80" s="74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</row>
    <row r="81" spans="1:19" ht="15.75" customHeight="1">
      <c r="A81" s="65"/>
      <c r="B81" s="87"/>
      <c r="C81" s="65"/>
      <c r="D81" s="65"/>
      <c r="E81" s="74"/>
      <c r="F81" s="74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</row>
    <row r="82" spans="1:19" ht="15.75" customHeight="1">
      <c r="A82" s="65"/>
      <c r="B82" s="87"/>
      <c r="C82" s="65"/>
      <c r="D82" s="65"/>
      <c r="E82" s="74"/>
      <c r="F82" s="74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</row>
    <row r="83" spans="1:19" ht="15.75" customHeight="1">
      <c r="A83" s="65"/>
      <c r="B83" s="87"/>
      <c r="C83" s="65"/>
      <c r="D83" s="65"/>
      <c r="E83" s="74"/>
      <c r="F83" s="74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</row>
    <row r="84" spans="1:19" ht="15.75" customHeight="1">
      <c r="A84" s="65"/>
      <c r="B84" s="87"/>
      <c r="C84" s="65"/>
      <c r="D84" s="65"/>
      <c r="E84" s="74"/>
      <c r="F84" s="74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</row>
    <row r="85" spans="1:19" ht="15.75" customHeight="1">
      <c r="A85" s="65"/>
      <c r="B85" s="87"/>
      <c r="C85" s="65"/>
      <c r="D85" s="65"/>
      <c r="E85" s="74"/>
      <c r="F85" s="74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</row>
    <row r="86" spans="1:19" ht="15.75" customHeight="1">
      <c r="A86" s="65"/>
      <c r="B86" s="87"/>
      <c r="C86" s="65"/>
      <c r="D86" s="65"/>
      <c r="E86" s="74"/>
      <c r="F86" s="74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</row>
    <row r="87" spans="1:19" ht="15.75" customHeight="1">
      <c r="A87" s="65"/>
      <c r="B87" s="87"/>
      <c r="C87" s="65"/>
      <c r="D87" s="65"/>
      <c r="E87" s="74"/>
      <c r="F87" s="74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</row>
    <row r="88" spans="1:19" ht="15.75" customHeight="1">
      <c r="A88" s="65"/>
      <c r="B88" s="87"/>
      <c r="C88" s="65"/>
      <c r="D88" s="65"/>
      <c r="E88" s="74"/>
      <c r="F88" s="74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</row>
    <row r="89" spans="1:19" ht="15.75" customHeight="1">
      <c r="A89" s="65"/>
      <c r="B89" s="87"/>
      <c r="C89" s="65"/>
      <c r="D89" s="65"/>
      <c r="E89" s="74"/>
      <c r="F89" s="74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</row>
    <row r="90" spans="1:19" ht="15.75" customHeight="1">
      <c r="A90" s="65"/>
      <c r="B90" s="87"/>
      <c r="C90" s="65"/>
      <c r="D90" s="65"/>
      <c r="E90" s="74"/>
      <c r="F90" s="74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</row>
    <row r="91" spans="1:19" ht="15.75" customHeight="1">
      <c r="A91" s="65"/>
      <c r="B91" s="87"/>
      <c r="C91" s="65"/>
      <c r="D91" s="65"/>
      <c r="E91" s="74"/>
      <c r="F91" s="74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</row>
    <row r="92" spans="1:19" ht="15.75" customHeight="1">
      <c r="A92" s="65"/>
      <c r="B92" s="87"/>
      <c r="C92" s="65"/>
      <c r="D92" s="65"/>
      <c r="E92" s="74"/>
      <c r="F92" s="74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</row>
    <row r="93" spans="1:19" ht="15.75" customHeight="1">
      <c r="A93" s="65"/>
      <c r="B93" s="87"/>
      <c r="C93" s="65"/>
      <c r="D93" s="65"/>
      <c r="E93" s="74"/>
      <c r="F93" s="74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</row>
    <row r="94" spans="1:19" ht="15.75" customHeight="1">
      <c r="A94" s="65"/>
      <c r="B94" s="87"/>
      <c r="C94" s="65"/>
      <c r="D94" s="65"/>
      <c r="E94" s="74"/>
      <c r="F94" s="74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</row>
    <row r="95" spans="1:19" ht="15.75" customHeight="1">
      <c r="A95" s="65"/>
      <c r="B95" s="87"/>
      <c r="C95" s="65"/>
      <c r="D95" s="65"/>
      <c r="E95" s="74"/>
      <c r="F95" s="74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</row>
    <row r="96" spans="1:19" ht="15.75" customHeight="1">
      <c r="A96" s="65"/>
      <c r="B96" s="87"/>
      <c r="C96" s="65"/>
      <c r="D96" s="65"/>
      <c r="E96" s="74"/>
      <c r="F96" s="74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</row>
    <row r="97" spans="1:19" ht="15.75" customHeight="1">
      <c r="A97" s="65"/>
      <c r="B97" s="87"/>
      <c r="C97" s="65"/>
      <c r="D97" s="65"/>
      <c r="E97" s="74"/>
      <c r="F97" s="74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</row>
    <row r="98" spans="1:19" ht="15.75" customHeight="1">
      <c r="A98" s="65"/>
      <c r="B98" s="87"/>
      <c r="C98" s="65"/>
      <c r="D98" s="65"/>
      <c r="E98" s="74"/>
      <c r="F98" s="74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</row>
    <row r="99" spans="1:19" ht="15.75" customHeight="1">
      <c r="A99" s="65"/>
      <c r="B99" s="87"/>
      <c r="C99" s="65"/>
      <c r="D99" s="65"/>
      <c r="E99" s="74"/>
      <c r="F99" s="74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</row>
    <row r="100" spans="1:19" ht="15.75" customHeight="1">
      <c r="A100" s="65"/>
      <c r="B100" s="87"/>
      <c r="C100" s="65"/>
      <c r="D100" s="65"/>
      <c r="E100" s="74"/>
      <c r="F100" s="74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</row>
    <row r="101" spans="1:19" ht="15.75" customHeight="1">
      <c r="A101" s="65"/>
      <c r="B101" s="87"/>
      <c r="C101" s="65"/>
      <c r="D101" s="65"/>
      <c r="E101" s="74"/>
      <c r="F101" s="74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</row>
    <row r="102" spans="1:19" ht="15.75" customHeight="1">
      <c r="A102" s="65"/>
      <c r="B102" s="87"/>
      <c r="C102" s="65"/>
      <c r="D102" s="65"/>
      <c r="E102" s="74"/>
      <c r="F102" s="74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</row>
    <row r="103" spans="1:19" ht="15.75" customHeight="1">
      <c r="A103" s="65"/>
      <c r="B103" s="87"/>
      <c r="C103" s="65"/>
      <c r="D103" s="65"/>
      <c r="E103" s="74"/>
      <c r="F103" s="74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</row>
    <row r="104" spans="1:19" ht="15.75" customHeight="1">
      <c r="A104" s="65"/>
      <c r="B104" s="87"/>
      <c r="C104" s="65"/>
      <c r="D104" s="65"/>
      <c r="E104" s="74"/>
      <c r="F104" s="74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19" ht="15.75" customHeight="1">
      <c r="A105" s="65"/>
      <c r="B105" s="87"/>
      <c r="C105" s="65"/>
      <c r="D105" s="65"/>
      <c r="E105" s="74"/>
      <c r="F105" s="74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19" ht="15.75" customHeight="1">
      <c r="A106" s="65"/>
      <c r="B106" s="87"/>
      <c r="C106" s="65"/>
      <c r="D106" s="65"/>
      <c r="E106" s="74"/>
      <c r="F106" s="74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</row>
    <row r="107" spans="1:19" ht="15.75" customHeight="1">
      <c r="A107" s="65"/>
      <c r="B107" s="87"/>
      <c r="C107" s="65"/>
      <c r="D107" s="65"/>
      <c r="E107" s="74"/>
      <c r="F107" s="74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</row>
    <row r="108" spans="1:19" ht="15.75" customHeight="1">
      <c r="A108" s="65"/>
      <c r="B108" s="87"/>
      <c r="C108" s="65"/>
      <c r="D108" s="65"/>
      <c r="E108" s="74"/>
      <c r="F108" s="74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</row>
    <row r="109" spans="1:19" ht="15.75" customHeight="1">
      <c r="A109" s="65"/>
      <c r="B109" s="87"/>
      <c r="C109" s="65"/>
      <c r="D109" s="65"/>
      <c r="E109" s="74"/>
      <c r="F109" s="74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</row>
    <row r="110" spans="1:19" ht="15.75" customHeight="1">
      <c r="A110" s="65"/>
      <c r="B110" s="87"/>
      <c r="C110" s="65"/>
      <c r="D110" s="65"/>
      <c r="E110" s="74"/>
      <c r="F110" s="74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</row>
    <row r="111" spans="1:19" ht="15.75" customHeight="1">
      <c r="A111" s="65"/>
      <c r="B111" s="87"/>
      <c r="C111" s="65"/>
      <c r="D111" s="65"/>
      <c r="E111" s="74"/>
      <c r="F111" s="74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</row>
    <row r="112" spans="1:19" ht="15.75" customHeight="1">
      <c r="A112" s="65"/>
      <c r="B112" s="87"/>
      <c r="C112" s="65"/>
      <c r="D112" s="65"/>
      <c r="E112" s="74"/>
      <c r="F112" s="74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</row>
    <row r="113" spans="1:19" ht="15.75" customHeight="1">
      <c r="A113" s="65"/>
      <c r="B113" s="87"/>
      <c r="C113" s="65"/>
      <c r="D113" s="65"/>
      <c r="E113" s="74"/>
      <c r="F113" s="74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</row>
    <row r="114" spans="1:19" ht="15.75" customHeight="1">
      <c r="A114" s="65"/>
      <c r="B114" s="87"/>
      <c r="C114" s="65"/>
      <c r="D114" s="65"/>
      <c r="E114" s="74"/>
      <c r="F114" s="74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</row>
    <row r="115" spans="1:19" ht="15.75" customHeight="1">
      <c r="A115" s="65"/>
      <c r="B115" s="87"/>
      <c r="C115" s="65"/>
      <c r="D115" s="65"/>
      <c r="E115" s="74"/>
      <c r="F115" s="74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</row>
    <row r="116" spans="1:19" ht="15.75" customHeight="1">
      <c r="A116" s="65"/>
      <c r="B116" s="87"/>
      <c r="C116" s="65"/>
      <c r="D116" s="65"/>
      <c r="E116" s="74"/>
      <c r="F116" s="74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</row>
    <row r="117" spans="1:19" ht="15.75" customHeight="1">
      <c r="A117" s="65"/>
      <c r="B117" s="87"/>
      <c r="C117" s="65"/>
      <c r="D117" s="65"/>
      <c r="E117" s="74"/>
      <c r="F117" s="74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</row>
    <row r="118" spans="1:19" ht="15.75" customHeight="1">
      <c r="A118" s="65"/>
      <c r="B118" s="87"/>
      <c r="C118" s="65"/>
      <c r="D118" s="65"/>
      <c r="E118" s="74"/>
      <c r="F118" s="74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</row>
    <row r="119" spans="1:19" ht="15.75" customHeight="1">
      <c r="A119" s="65"/>
      <c r="B119" s="87"/>
      <c r="C119" s="65"/>
      <c r="D119" s="65"/>
      <c r="E119" s="74"/>
      <c r="F119" s="74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</row>
    <row r="120" spans="1:19" ht="15.75" customHeight="1">
      <c r="A120" s="65"/>
      <c r="B120" s="87"/>
      <c r="C120" s="65"/>
      <c r="D120" s="65"/>
      <c r="E120" s="74"/>
      <c r="F120" s="74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</row>
    <row r="121" spans="1:19" ht="15.75" customHeight="1">
      <c r="A121" s="65"/>
      <c r="B121" s="87"/>
      <c r="C121" s="65"/>
      <c r="D121" s="65"/>
      <c r="E121" s="74"/>
      <c r="F121" s="74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</row>
    <row r="122" spans="1:19" ht="15.75" customHeight="1">
      <c r="A122" s="65"/>
      <c r="B122" s="87"/>
      <c r="C122" s="65"/>
      <c r="D122" s="65"/>
      <c r="E122" s="74"/>
      <c r="F122" s="74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</row>
    <row r="123" spans="1:19" ht="15.75" customHeight="1">
      <c r="A123" s="65"/>
      <c r="B123" s="87"/>
      <c r="C123" s="65"/>
      <c r="D123" s="65"/>
      <c r="E123" s="74"/>
      <c r="F123" s="74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</row>
    <row r="124" spans="1:19" ht="15.75" customHeight="1">
      <c r="A124" s="65"/>
      <c r="B124" s="87"/>
      <c r="C124" s="65"/>
      <c r="D124" s="65"/>
      <c r="E124" s="74"/>
      <c r="F124" s="74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</row>
    <row r="125" spans="1:19" ht="15.75" customHeight="1">
      <c r="A125" s="65"/>
      <c r="B125" s="87"/>
      <c r="C125" s="65"/>
      <c r="D125" s="65"/>
      <c r="E125" s="74"/>
      <c r="F125" s="74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</row>
    <row r="126" spans="1:19" ht="15.75" customHeight="1">
      <c r="A126" s="65"/>
      <c r="B126" s="87"/>
      <c r="C126" s="65"/>
      <c r="D126" s="65"/>
      <c r="E126" s="74"/>
      <c r="F126" s="74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</row>
    <row r="127" spans="1:19" ht="15.75" customHeight="1">
      <c r="A127" s="65"/>
      <c r="B127" s="87"/>
      <c r="C127" s="65"/>
      <c r="D127" s="65"/>
      <c r="E127" s="74"/>
      <c r="F127" s="74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</row>
    <row r="128" spans="1:19" ht="15.75" customHeight="1">
      <c r="A128" s="65"/>
      <c r="B128" s="87"/>
      <c r="C128" s="65"/>
      <c r="D128" s="65"/>
      <c r="E128" s="74"/>
      <c r="F128" s="74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</row>
    <row r="129" spans="1:19" ht="15.75" customHeight="1">
      <c r="A129" s="65"/>
      <c r="B129" s="87"/>
      <c r="C129" s="65"/>
      <c r="D129" s="65"/>
      <c r="E129" s="74"/>
      <c r="F129" s="74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</row>
    <row r="130" spans="1:19" ht="15.75" customHeight="1">
      <c r="A130" s="65"/>
      <c r="B130" s="87"/>
      <c r="C130" s="65"/>
      <c r="D130" s="65"/>
      <c r="E130" s="74"/>
      <c r="F130" s="74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</row>
    <row r="131" spans="1:19" ht="15.75" customHeight="1">
      <c r="A131" s="65"/>
      <c r="B131" s="87"/>
      <c r="C131" s="65"/>
      <c r="D131" s="65"/>
      <c r="E131" s="74"/>
      <c r="F131" s="74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</row>
    <row r="132" spans="1:19" ht="15.75" customHeight="1">
      <c r="A132" s="65"/>
      <c r="B132" s="87"/>
      <c r="C132" s="65"/>
      <c r="D132" s="65"/>
      <c r="E132" s="74"/>
      <c r="F132" s="74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</row>
    <row r="133" spans="1:19" ht="15.75" customHeight="1">
      <c r="A133" s="65"/>
      <c r="B133" s="87"/>
      <c r="C133" s="65"/>
      <c r="D133" s="65"/>
      <c r="E133" s="74"/>
      <c r="F133" s="74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</row>
    <row r="134" spans="1:19" ht="15.75" customHeight="1">
      <c r="A134" s="65"/>
      <c r="B134" s="87"/>
      <c r="C134" s="65"/>
      <c r="D134" s="65"/>
      <c r="E134" s="74"/>
      <c r="F134" s="74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</row>
    <row r="135" spans="1:19" ht="15.75" customHeight="1">
      <c r="A135" s="65"/>
      <c r="B135" s="87"/>
      <c r="C135" s="65"/>
      <c r="D135" s="65"/>
      <c r="E135" s="74"/>
      <c r="F135" s="74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</row>
    <row r="136" spans="1:19" ht="15.75" customHeight="1">
      <c r="A136" s="65"/>
      <c r="B136" s="87"/>
      <c r="C136" s="65"/>
      <c r="D136" s="65"/>
      <c r="E136" s="74"/>
      <c r="F136" s="74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</row>
    <row r="137" spans="1:19" ht="15.75" customHeight="1">
      <c r="A137" s="65"/>
      <c r="B137" s="87"/>
      <c r="C137" s="65"/>
      <c r="D137" s="65"/>
      <c r="E137" s="74"/>
      <c r="F137" s="74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</row>
    <row r="138" spans="1:19" ht="15.75" customHeight="1">
      <c r="A138" s="65"/>
      <c r="B138" s="87"/>
      <c r="C138" s="65"/>
      <c r="D138" s="65"/>
      <c r="E138" s="74"/>
      <c r="F138" s="74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</row>
    <row r="139" spans="1:19" ht="15.75" customHeight="1">
      <c r="A139" s="65"/>
      <c r="B139" s="87"/>
      <c r="C139" s="65"/>
      <c r="D139" s="65"/>
      <c r="E139" s="74"/>
      <c r="F139" s="74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</row>
    <row r="140" spans="1:19" ht="15.75" customHeight="1">
      <c r="A140" s="65"/>
      <c r="B140" s="87"/>
      <c r="C140" s="65"/>
      <c r="D140" s="65"/>
      <c r="E140" s="74"/>
      <c r="F140" s="74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</row>
    <row r="141" spans="1:19" ht="15.75" customHeight="1">
      <c r="A141" s="65"/>
      <c r="B141" s="87"/>
      <c r="C141" s="65"/>
      <c r="D141" s="65"/>
      <c r="E141" s="74"/>
      <c r="F141" s="74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</row>
    <row r="142" spans="1:19" ht="15.75" customHeight="1">
      <c r="A142" s="65"/>
      <c r="B142" s="87"/>
      <c r="C142" s="65"/>
      <c r="D142" s="65"/>
      <c r="E142" s="74"/>
      <c r="F142" s="74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</row>
    <row r="143" spans="1:19" ht="15.75" customHeight="1">
      <c r="A143" s="65"/>
      <c r="B143" s="87"/>
      <c r="C143" s="65"/>
      <c r="D143" s="65"/>
      <c r="E143" s="74"/>
      <c r="F143" s="74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</row>
    <row r="144" spans="1:19" ht="15.75" customHeight="1">
      <c r="A144" s="65"/>
      <c r="B144" s="87"/>
      <c r="C144" s="65"/>
      <c r="D144" s="65"/>
      <c r="E144" s="74"/>
      <c r="F144" s="74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</row>
    <row r="145" spans="1:19" ht="15.75" customHeight="1">
      <c r="A145" s="65"/>
      <c r="B145" s="87"/>
      <c r="C145" s="65"/>
      <c r="D145" s="65"/>
      <c r="E145" s="74"/>
      <c r="F145" s="74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</row>
    <row r="146" spans="1:19" ht="15.75" customHeight="1">
      <c r="A146" s="65"/>
      <c r="B146" s="87"/>
      <c r="C146" s="65"/>
      <c r="D146" s="65"/>
      <c r="E146" s="74"/>
      <c r="F146" s="74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</row>
    <row r="147" spans="1:19" ht="15.75" customHeight="1">
      <c r="A147" s="65"/>
      <c r="B147" s="87"/>
      <c r="C147" s="65"/>
      <c r="D147" s="65"/>
      <c r="E147" s="74"/>
      <c r="F147" s="74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</row>
    <row r="148" spans="1:19" ht="15.75" customHeight="1">
      <c r="A148" s="65"/>
      <c r="B148" s="87"/>
      <c r="C148" s="65"/>
      <c r="D148" s="65"/>
      <c r="E148" s="74"/>
      <c r="F148" s="74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</row>
    <row r="149" spans="1:19" ht="15.75" customHeight="1">
      <c r="A149" s="65"/>
      <c r="B149" s="87"/>
      <c r="C149" s="65"/>
      <c r="D149" s="65"/>
      <c r="E149" s="74"/>
      <c r="F149" s="74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</row>
    <row r="150" spans="1:19" ht="15.75" customHeight="1">
      <c r="A150" s="65"/>
      <c r="B150" s="87"/>
      <c r="C150" s="65"/>
      <c r="D150" s="65"/>
      <c r="E150" s="74"/>
      <c r="F150" s="74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</row>
    <row r="151" spans="1:19" ht="15.75" customHeight="1">
      <c r="A151" s="65"/>
      <c r="B151" s="87"/>
      <c r="C151" s="65"/>
      <c r="D151" s="65"/>
      <c r="E151" s="74"/>
      <c r="F151" s="74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</row>
    <row r="152" spans="1:19" ht="15.75" customHeight="1">
      <c r="A152" s="65"/>
      <c r="B152" s="87"/>
      <c r="C152" s="65"/>
      <c r="D152" s="65"/>
      <c r="E152" s="74"/>
      <c r="F152" s="74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</row>
    <row r="153" spans="1:19" ht="15.75" customHeight="1">
      <c r="A153" s="65"/>
      <c r="B153" s="87"/>
      <c r="C153" s="65"/>
      <c r="D153" s="65"/>
      <c r="E153" s="74"/>
      <c r="F153" s="74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1:19" ht="15.75" customHeight="1">
      <c r="A154" s="65"/>
      <c r="B154" s="87"/>
      <c r="C154" s="65"/>
      <c r="D154" s="65"/>
      <c r="E154" s="74"/>
      <c r="F154" s="74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1:19" ht="15.75" customHeight="1">
      <c r="A155" s="65"/>
      <c r="B155" s="87"/>
      <c r="C155" s="65"/>
      <c r="D155" s="65"/>
      <c r="E155" s="74"/>
      <c r="F155" s="74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1:19" ht="15.75" customHeight="1">
      <c r="A156" s="65"/>
      <c r="B156" s="87"/>
      <c r="C156" s="65"/>
      <c r="D156" s="65"/>
      <c r="E156" s="74"/>
      <c r="F156" s="74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1:19" ht="15.75" customHeight="1">
      <c r="A157" s="65"/>
      <c r="B157" s="87"/>
      <c r="C157" s="65"/>
      <c r="D157" s="65"/>
      <c r="E157" s="74"/>
      <c r="F157" s="74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1:19" ht="15.75" customHeight="1">
      <c r="A158" s="65"/>
      <c r="B158" s="87"/>
      <c r="C158" s="65"/>
      <c r="D158" s="65"/>
      <c r="E158" s="74"/>
      <c r="F158" s="74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1:19" ht="15.75" customHeight="1">
      <c r="A159" s="65"/>
      <c r="B159" s="87"/>
      <c r="C159" s="65"/>
      <c r="D159" s="65"/>
      <c r="E159" s="74"/>
      <c r="F159" s="74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</row>
    <row r="160" spans="1:19" ht="15.75" customHeight="1">
      <c r="A160" s="65"/>
      <c r="B160" s="87"/>
      <c r="C160" s="65"/>
      <c r="D160" s="65"/>
      <c r="E160" s="74"/>
      <c r="F160" s="74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</row>
    <row r="161" spans="1:19" ht="15.75" customHeight="1">
      <c r="A161" s="65"/>
      <c r="B161" s="87"/>
      <c r="C161" s="65"/>
      <c r="D161" s="65"/>
      <c r="E161" s="74"/>
      <c r="F161" s="74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</row>
    <row r="162" spans="1:19" ht="15.75" customHeight="1">
      <c r="A162" s="65"/>
      <c r="B162" s="87"/>
      <c r="C162" s="65"/>
      <c r="D162" s="65"/>
      <c r="E162" s="74"/>
      <c r="F162" s="74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</row>
    <row r="163" spans="1:19" ht="15.75" customHeight="1">
      <c r="A163" s="65"/>
      <c r="B163" s="87"/>
      <c r="C163" s="65"/>
      <c r="D163" s="65"/>
      <c r="E163" s="74"/>
      <c r="F163" s="74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</row>
    <row r="164" spans="1:19" ht="15.75" customHeight="1">
      <c r="A164" s="65"/>
      <c r="B164" s="87"/>
      <c r="C164" s="65"/>
      <c r="D164" s="65"/>
      <c r="E164" s="74"/>
      <c r="F164" s="74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</row>
    <row r="165" spans="1:19" ht="15.75" customHeight="1">
      <c r="A165" s="65"/>
      <c r="B165" s="87"/>
      <c r="C165" s="65"/>
      <c r="D165" s="65"/>
      <c r="E165" s="74"/>
      <c r="F165" s="74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</row>
    <row r="166" spans="1:19" ht="15.75" customHeight="1">
      <c r="A166" s="65"/>
      <c r="B166" s="87"/>
      <c r="C166" s="65"/>
      <c r="D166" s="65"/>
      <c r="E166" s="74"/>
      <c r="F166" s="74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</row>
    <row r="167" spans="1:19" ht="15.75" customHeight="1">
      <c r="A167" s="65"/>
      <c r="B167" s="87"/>
      <c r="C167" s="65"/>
      <c r="D167" s="65"/>
      <c r="E167" s="74"/>
      <c r="F167" s="74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</row>
    <row r="168" spans="1:19" ht="15.75" customHeight="1">
      <c r="A168" s="65"/>
      <c r="B168" s="87"/>
      <c r="C168" s="65"/>
      <c r="D168" s="65"/>
      <c r="E168" s="74"/>
      <c r="F168" s="74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</row>
    <row r="169" spans="1:19" ht="15.75" customHeight="1">
      <c r="A169" s="65"/>
      <c r="B169" s="87"/>
      <c r="C169" s="65"/>
      <c r="D169" s="65"/>
      <c r="E169" s="74"/>
      <c r="F169" s="74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</row>
    <row r="170" spans="1:19" ht="15.75" customHeight="1">
      <c r="A170" s="65"/>
      <c r="B170" s="87"/>
      <c r="C170" s="65"/>
      <c r="D170" s="65"/>
      <c r="E170" s="74"/>
      <c r="F170" s="74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</row>
    <row r="171" spans="1:19" ht="15.75" customHeight="1">
      <c r="A171" s="65"/>
      <c r="B171" s="87"/>
      <c r="C171" s="65"/>
      <c r="D171" s="65"/>
      <c r="E171" s="74"/>
      <c r="F171" s="74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</row>
    <row r="172" spans="1:19" ht="15.75" customHeight="1">
      <c r="A172" s="65"/>
      <c r="B172" s="87"/>
      <c r="C172" s="65"/>
      <c r="D172" s="65"/>
      <c r="E172" s="74"/>
      <c r="F172" s="74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</row>
    <row r="173" spans="1:19" ht="15.75" customHeight="1">
      <c r="A173" s="65"/>
      <c r="B173" s="87"/>
      <c r="C173" s="65"/>
      <c r="D173" s="65"/>
      <c r="E173" s="74"/>
      <c r="F173" s="74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</row>
    <row r="174" spans="1:19" ht="15.75" customHeight="1">
      <c r="A174" s="65"/>
      <c r="B174" s="87"/>
      <c r="C174" s="65"/>
      <c r="D174" s="65"/>
      <c r="E174" s="74"/>
      <c r="F174" s="74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</row>
    <row r="175" spans="1:19" ht="15.75" customHeight="1">
      <c r="A175" s="65"/>
      <c r="B175" s="87"/>
      <c r="C175" s="65"/>
      <c r="D175" s="65"/>
      <c r="E175" s="74"/>
      <c r="F175" s="74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</row>
    <row r="176" spans="1:19" ht="15.75" customHeight="1">
      <c r="A176" s="65"/>
      <c r="B176" s="87"/>
      <c r="C176" s="65"/>
      <c r="D176" s="65"/>
      <c r="E176" s="74"/>
      <c r="F176" s="74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</row>
    <row r="177" spans="1:19" ht="15.75" customHeight="1">
      <c r="A177" s="65"/>
      <c r="B177" s="87"/>
      <c r="C177" s="65"/>
      <c r="D177" s="65"/>
      <c r="E177" s="74"/>
      <c r="F177" s="74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</row>
    <row r="178" spans="1:19" ht="15.75" customHeight="1">
      <c r="A178" s="65"/>
      <c r="B178" s="87"/>
      <c r="C178" s="65"/>
      <c r="D178" s="65"/>
      <c r="E178" s="74"/>
      <c r="F178" s="74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</row>
    <row r="179" spans="1:19" ht="15.75" customHeight="1">
      <c r="A179" s="65"/>
      <c r="B179" s="87"/>
      <c r="C179" s="65"/>
      <c r="D179" s="65"/>
      <c r="E179" s="74"/>
      <c r="F179" s="74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</row>
    <row r="180" spans="1:19" ht="15.75" customHeight="1">
      <c r="A180" s="65"/>
      <c r="B180" s="87"/>
      <c r="C180" s="65"/>
      <c r="D180" s="65"/>
      <c r="E180" s="74"/>
      <c r="F180" s="74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</row>
    <row r="181" spans="1:19" ht="15.75" customHeight="1">
      <c r="A181" s="65"/>
      <c r="B181" s="87"/>
      <c r="C181" s="65"/>
      <c r="D181" s="65"/>
      <c r="E181" s="74"/>
      <c r="F181" s="74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</row>
    <row r="182" spans="1:19" ht="15.75" customHeight="1">
      <c r="A182" s="65"/>
      <c r="B182" s="87"/>
      <c r="C182" s="65"/>
      <c r="D182" s="65"/>
      <c r="E182" s="74"/>
      <c r="F182" s="74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</row>
    <row r="183" spans="1:19" ht="15.75" customHeight="1">
      <c r="A183" s="65"/>
      <c r="B183" s="87"/>
      <c r="C183" s="65"/>
      <c r="D183" s="65"/>
      <c r="E183" s="74"/>
      <c r="F183" s="74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</row>
    <row r="184" spans="1:19" ht="15.75" customHeight="1">
      <c r="A184" s="65"/>
      <c r="B184" s="87"/>
      <c r="C184" s="65"/>
      <c r="D184" s="65"/>
      <c r="E184" s="74"/>
      <c r="F184" s="74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</row>
    <row r="185" spans="1:19" ht="15.75" customHeight="1">
      <c r="A185" s="65"/>
      <c r="B185" s="87"/>
      <c r="C185" s="65"/>
      <c r="D185" s="65"/>
      <c r="E185" s="74"/>
      <c r="F185" s="74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</row>
    <row r="186" spans="1:19" ht="15.75" customHeight="1">
      <c r="A186" s="65"/>
      <c r="B186" s="87"/>
      <c r="C186" s="65"/>
      <c r="D186" s="65"/>
      <c r="E186" s="74"/>
      <c r="F186" s="74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</row>
    <row r="187" spans="1:19" ht="15.75" customHeight="1">
      <c r="A187" s="65"/>
      <c r="B187" s="87"/>
      <c r="C187" s="65"/>
      <c r="D187" s="65"/>
      <c r="E187" s="74"/>
      <c r="F187" s="74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</row>
    <row r="188" spans="1:19" ht="15.75" customHeight="1">
      <c r="A188" s="65"/>
      <c r="B188" s="87"/>
      <c r="C188" s="65"/>
      <c r="D188" s="65"/>
      <c r="E188" s="74"/>
      <c r="F188" s="74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</row>
    <row r="189" spans="1:19" ht="15.75" customHeight="1">
      <c r="A189" s="65"/>
      <c r="B189" s="87"/>
      <c r="C189" s="65"/>
      <c r="D189" s="65"/>
      <c r="E189" s="74"/>
      <c r="F189" s="74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</row>
    <row r="190" spans="1:19" ht="15.75" customHeight="1">
      <c r="A190" s="65"/>
      <c r="B190" s="87"/>
      <c r="C190" s="65"/>
      <c r="D190" s="65"/>
      <c r="E190" s="74"/>
      <c r="F190" s="74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</row>
    <row r="191" spans="1:19" ht="15.75" customHeight="1">
      <c r="A191" s="65"/>
      <c r="B191" s="87"/>
      <c r="C191" s="65"/>
      <c r="D191" s="65"/>
      <c r="E191" s="74"/>
      <c r="F191" s="74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</row>
    <row r="192" spans="1:19" ht="15.75" customHeight="1">
      <c r="A192" s="65"/>
      <c r="B192" s="87"/>
      <c r="C192" s="65"/>
      <c r="D192" s="65"/>
      <c r="E192" s="74"/>
      <c r="F192" s="74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</row>
    <row r="193" spans="1:19" ht="15.75" customHeight="1">
      <c r="A193" s="65"/>
      <c r="B193" s="87"/>
      <c r="C193" s="65"/>
      <c r="D193" s="65"/>
      <c r="E193" s="74"/>
      <c r="F193" s="74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</row>
    <row r="194" spans="1:19" ht="15.75" customHeight="1">
      <c r="A194" s="65"/>
      <c r="B194" s="87"/>
      <c r="C194" s="65"/>
      <c r="D194" s="65"/>
      <c r="E194" s="74"/>
      <c r="F194" s="74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ht="15.75" customHeight="1">
      <c r="A195" s="65"/>
      <c r="B195" s="87"/>
      <c r="C195" s="65"/>
      <c r="D195" s="65"/>
      <c r="E195" s="74"/>
      <c r="F195" s="74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</row>
    <row r="196" spans="1:19" ht="15.75" customHeight="1">
      <c r="A196" s="65"/>
      <c r="B196" s="87"/>
      <c r="C196" s="65"/>
      <c r="D196" s="65"/>
      <c r="E196" s="74"/>
      <c r="F196" s="74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</row>
    <row r="197" spans="1:19" ht="15.75" customHeight="1">
      <c r="A197" s="65"/>
      <c r="B197" s="87"/>
      <c r="C197" s="65"/>
      <c r="D197" s="65"/>
      <c r="E197" s="74"/>
      <c r="F197" s="74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</row>
    <row r="198" spans="1:19" ht="15.75" customHeight="1">
      <c r="A198" s="65"/>
      <c r="B198" s="87"/>
      <c r="C198" s="65"/>
      <c r="D198" s="65"/>
      <c r="E198" s="74"/>
      <c r="F198" s="74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</row>
    <row r="199" spans="1:19" ht="15.75" customHeight="1">
      <c r="A199" s="65"/>
      <c r="B199" s="87"/>
      <c r="C199" s="65"/>
      <c r="D199" s="65"/>
      <c r="E199" s="74"/>
      <c r="F199" s="74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</row>
    <row r="200" spans="1:19" ht="15.75" customHeight="1">
      <c r="A200" s="65"/>
      <c r="B200" s="87"/>
      <c r="C200" s="65"/>
      <c r="D200" s="65"/>
      <c r="E200" s="74"/>
      <c r="F200" s="74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</row>
    <row r="201" spans="1:19" ht="15.75" customHeight="1">
      <c r="A201" s="65"/>
      <c r="B201" s="87"/>
      <c r="C201" s="65"/>
      <c r="D201" s="65"/>
      <c r="E201" s="74"/>
      <c r="F201" s="74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ht="15.75" customHeight="1">
      <c r="A202" s="65"/>
      <c r="B202" s="87"/>
      <c r="C202" s="65"/>
      <c r="D202" s="65"/>
      <c r="E202" s="74"/>
      <c r="F202" s="74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</row>
    <row r="203" spans="1:19" ht="15.75" customHeight="1">
      <c r="A203" s="65"/>
      <c r="B203" s="87"/>
      <c r="C203" s="65"/>
      <c r="D203" s="65"/>
      <c r="E203" s="74"/>
      <c r="F203" s="74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</row>
    <row r="204" spans="1:19" ht="15.75" customHeight="1">
      <c r="A204" s="65"/>
      <c r="B204" s="87"/>
      <c r="C204" s="65"/>
      <c r="D204" s="65"/>
      <c r="E204" s="74"/>
      <c r="F204" s="74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</row>
    <row r="205" spans="1:19" ht="15.75" customHeight="1">
      <c r="A205" s="65"/>
      <c r="B205" s="87"/>
      <c r="C205" s="65"/>
      <c r="D205" s="65"/>
      <c r="E205" s="74"/>
      <c r="F205" s="74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</row>
    <row r="206" spans="1:19" ht="15.75" customHeight="1">
      <c r="A206" s="65"/>
      <c r="B206" s="87"/>
      <c r="C206" s="65"/>
      <c r="D206" s="65"/>
      <c r="E206" s="74"/>
      <c r="F206" s="74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</row>
    <row r="207" spans="1:19" ht="15.75" customHeight="1">
      <c r="A207" s="65"/>
      <c r="B207" s="87"/>
      <c r="C207" s="65"/>
      <c r="D207" s="65"/>
      <c r="E207" s="74"/>
      <c r="F207" s="74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</row>
    <row r="208" spans="1:19" ht="15.75" customHeight="1">
      <c r="A208" s="65"/>
      <c r="B208" s="87"/>
      <c r="C208" s="65"/>
      <c r="D208" s="65"/>
      <c r="E208" s="74"/>
      <c r="F208" s="74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ht="15.75" customHeight="1">
      <c r="A209" s="65"/>
      <c r="B209" s="87"/>
      <c r="C209" s="65"/>
      <c r="D209" s="65"/>
      <c r="E209" s="74"/>
      <c r="F209" s="74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</row>
    <row r="210" spans="1:19" ht="15.75" customHeight="1">
      <c r="A210" s="65"/>
      <c r="B210" s="87"/>
      <c r="C210" s="65"/>
      <c r="D210" s="65"/>
      <c r="E210" s="74"/>
      <c r="F210" s="74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</row>
    <row r="211" spans="1:19" ht="15.75" customHeight="1">
      <c r="A211" s="65"/>
      <c r="B211" s="87"/>
      <c r="C211" s="65"/>
      <c r="D211" s="65"/>
      <c r="E211" s="74"/>
      <c r="F211" s="74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</row>
    <row r="212" spans="1:19" ht="15.75" customHeight="1">
      <c r="A212" s="65"/>
      <c r="B212" s="87"/>
      <c r="C212" s="65"/>
      <c r="D212" s="65"/>
      <c r="E212" s="74"/>
      <c r="F212" s="74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</row>
    <row r="213" spans="1:19" ht="15.75" customHeight="1">
      <c r="A213" s="65"/>
      <c r="B213" s="87"/>
      <c r="C213" s="65"/>
      <c r="D213" s="65"/>
      <c r="E213" s="74"/>
      <c r="F213" s="74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</row>
    <row r="214" spans="1:19" ht="15.75" customHeight="1">
      <c r="A214" s="65"/>
      <c r="B214" s="87"/>
      <c r="C214" s="65"/>
      <c r="D214" s="65"/>
      <c r="E214" s="74"/>
      <c r="F214" s="74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</row>
    <row r="215" spans="1:19" ht="15.75" customHeight="1">
      <c r="A215" s="65"/>
      <c r="B215" s="87"/>
      <c r="C215" s="65"/>
      <c r="D215" s="65"/>
      <c r="E215" s="74"/>
      <c r="F215" s="74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ht="15.75" customHeight="1">
      <c r="A216" s="65"/>
      <c r="B216" s="87"/>
      <c r="C216" s="65"/>
      <c r="D216" s="65"/>
      <c r="E216" s="74"/>
      <c r="F216" s="74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</row>
    <row r="217" spans="1:19" ht="15.75" customHeight="1">
      <c r="A217" s="65"/>
      <c r="B217" s="87"/>
      <c r="C217" s="65"/>
      <c r="D217" s="65"/>
      <c r="E217" s="74"/>
      <c r="F217" s="74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</row>
    <row r="218" spans="1:19" ht="15.75" customHeight="1">
      <c r="A218" s="65"/>
      <c r="B218" s="87"/>
      <c r="C218" s="65"/>
      <c r="D218" s="65"/>
      <c r="E218" s="74"/>
      <c r="F218" s="74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</row>
    <row r="219" spans="1:19" ht="15.75" customHeight="1">
      <c r="A219" s="65"/>
      <c r="B219" s="87"/>
      <c r="C219" s="65"/>
      <c r="D219" s="65"/>
      <c r="E219" s="74"/>
      <c r="F219" s="74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</row>
    <row r="220" spans="1:19" ht="15.75" customHeight="1">
      <c r="A220" s="65"/>
      <c r="B220" s="87"/>
      <c r="C220" s="65"/>
      <c r="D220" s="65"/>
      <c r="E220" s="74"/>
      <c r="F220" s="74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</row>
    <row r="221" spans="1:19" ht="15.75" customHeight="1">
      <c r="A221" s="65"/>
      <c r="B221" s="87"/>
      <c r="C221" s="65"/>
      <c r="D221" s="65"/>
      <c r="E221" s="74"/>
      <c r="F221" s="74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</row>
    <row r="222" spans="1:19" ht="15.75" customHeight="1">
      <c r="A222" s="65"/>
      <c r="B222" s="87"/>
      <c r="C222" s="65"/>
      <c r="D222" s="65"/>
      <c r="E222" s="74"/>
      <c r="F222" s="74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ht="15.75" customHeight="1">
      <c r="A223" s="65"/>
      <c r="B223" s="87"/>
      <c r="C223" s="65"/>
      <c r="D223" s="65"/>
      <c r="E223" s="74"/>
      <c r="F223" s="74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</row>
    <row r="224" spans="1:19" ht="15.75" customHeight="1">
      <c r="A224" s="65"/>
      <c r="B224" s="87"/>
      <c r="C224" s="65"/>
      <c r="D224" s="65"/>
      <c r="E224" s="74"/>
      <c r="F224" s="74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</row>
    <row r="225" spans="1:19" ht="15.75" customHeight="1">
      <c r="A225" s="65"/>
      <c r="B225" s="87"/>
      <c r="C225" s="65"/>
      <c r="D225" s="65"/>
      <c r="E225" s="74"/>
      <c r="F225" s="74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</row>
    <row r="226" spans="1:19" ht="15.75" customHeight="1">
      <c r="A226" s="65"/>
      <c r="B226" s="87"/>
      <c r="C226" s="65"/>
      <c r="D226" s="65"/>
      <c r="E226" s="74"/>
      <c r="F226" s="74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</row>
    <row r="227" spans="1:19" ht="15.75" customHeight="1">
      <c r="A227" s="65"/>
      <c r="B227" s="87"/>
      <c r="C227" s="65"/>
      <c r="D227" s="65"/>
      <c r="E227" s="74"/>
      <c r="F227" s="74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</row>
    <row r="228" spans="1:19" ht="15.75" customHeight="1">
      <c r="A228" s="65"/>
      <c r="B228" s="87"/>
      <c r="C228" s="65"/>
      <c r="D228" s="65"/>
      <c r="E228" s="74"/>
      <c r="F228" s="74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</row>
    <row r="229" spans="1:19" ht="15.75" customHeight="1">
      <c r="A229" s="65"/>
      <c r="B229" s="87"/>
      <c r="C229" s="65"/>
      <c r="D229" s="65"/>
      <c r="E229" s="74"/>
      <c r="F229" s="74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</row>
    <row r="230" spans="1:19" ht="15.75" customHeight="1">
      <c r="A230" s="65"/>
      <c r="B230" s="87"/>
      <c r="C230" s="65"/>
      <c r="D230" s="65"/>
      <c r="E230" s="74"/>
      <c r="F230" s="74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</row>
    <row r="231" spans="1:19" ht="15.75" customHeight="1">
      <c r="A231" s="65"/>
      <c r="B231" s="87"/>
      <c r="C231" s="65"/>
      <c r="D231" s="65"/>
      <c r="E231" s="74"/>
      <c r="F231" s="74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</row>
    <row r="232" spans="1:19" ht="15.75" customHeight="1">
      <c r="A232" s="65"/>
      <c r="B232" s="87"/>
      <c r="C232" s="65"/>
      <c r="D232" s="65"/>
      <c r="E232" s="74"/>
      <c r="F232" s="74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</row>
    <row r="233" spans="1:19" ht="15.75" customHeight="1">
      <c r="A233" s="65"/>
      <c r="B233" s="87"/>
      <c r="C233" s="65"/>
      <c r="D233" s="65"/>
      <c r="E233" s="74"/>
      <c r="F233" s="74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</row>
    <row r="234" spans="1:19" ht="15.75" customHeight="1">
      <c r="A234" s="65"/>
      <c r="B234" s="87"/>
      <c r="C234" s="65"/>
      <c r="D234" s="65"/>
      <c r="E234" s="74"/>
      <c r="F234" s="74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</row>
    <row r="235" spans="1:19" ht="15.75" customHeight="1">
      <c r="A235" s="65"/>
      <c r="B235" s="87"/>
      <c r="C235" s="65"/>
      <c r="D235" s="65"/>
      <c r="E235" s="74"/>
      <c r="F235" s="74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</row>
    <row r="236" spans="1:19" ht="15.75" customHeight="1">
      <c r="A236" s="65"/>
      <c r="B236" s="87"/>
      <c r="C236" s="65"/>
      <c r="D236" s="65"/>
      <c r="E236" s="74"/>
      <c r="F236" s="74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</row>
    <row r="237" spans="1:19" ht="15.75" customHeight="1">
      <c r="A237" s="65"/>
      <c r="B237" s="87"/>
      <c r="C237" s="65"/>
      <c r="D237" s="65"/>
      <c r="E237" s="74"/>
      <c r="F237" s="74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</row>
    <row r="238" spans="1:19" ht="15.75" customHeight="1">
      <c r="A238" s="65"/>
      <c r="B238" s="87"/>
      <c r="C238" s="65"/>
      <c r="D238" s="65"/>
      <c r="E238" s="74"/>
      <c r="F238" s="74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</row>
    <row r="239" spans="1:19" ht="15.75" customHeight="1">
      <c r="A239" s="65"/>
      <c r="B239" s="87"/>
      <c r="C239" s="65"/>
      <c r="D239" s="65"/>
      <c r="E239" s="74"/>
      <c r="F239" s="74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</row>
    <row r="240" spans="1:19" ht="15.75" customHeight="1">
      <c r="A240" s="65"/>
      <c r="B240" s="87"/>
      <c r="C240" s="65"/>
      <c r="D240" s="65"/>
      <c r="E240" s="74"/>
      <c r="F240" s="74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</row>
    <row r="241" spans="1:19" ht="15.75" customHeight="1">
      <c r="A241" s="65"/>
      <c r="B241" s="87"/>
      <c r="C241" s="65"/>
      <c r="D241" s="65"/>
      <c r="E241" s="74"/>
      <c r="F241" s="74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</row>
    <row r="242" spans="1:19" ht="15.75" customHeight="1">
      <c r="A242" s="65"/>
      <c r="B242" s="87"/>
      <c r="C242" s="65"/>
      <c r="D242" s="65"/>
      <c r="E242" s="74"/>
      <c r="F242" s="74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</row>
    <row r="243" spans="1:19" ht="15.75" customHeight="1">
      <c r="A243" s="65"/>
      <c r="B243" s="87"/>
      <c r="C243" s="65"/>
      <c r="D243" s="65"/>
      <c r="E243" s="74"/>
      <c r="F243" s="74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</row>
    <row r="244" spans="1:19" ht="15.75" customHeight="1">
      <c r="A244" s="65"/>
      <c r="B244" s="87"/>
      <c r="C244" s="65"/>
      <c r="D244" s="65"/>
      <c r="E244" s="74"/>
      <c r="F244" s="74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</row>
    <row r="245" spans="1:19" ht="15.75" customHeight="1">
      <c r="A245" s="65"/>
      <c r="B245" s="87"/>
      <c r="C245" s="65"/>
      <c r="D245" s="65"/>
      <c r="E245" s="74"/>
      <c r="F245" s="74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</row>
    <row r="246" spans="1:19" ht="15.75" customHeight="1">
      <c r="A246" s="65"/>
      <c r="B246" s="87"/>
      <c r="C246" s="65"/>
      <c r="D246" s="65"/>
      <c r="E246" s="74"/>
      <c r="F246" s="74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</row>
    <row r="247" spans="1:19" ht="15.75" customHeight="1">
      <c r="A247" s="65"/>
      <c r="B247" s="87"/>
      <c r="C247" s="65"/>
      <c r="D247" s="65"/>
      <c r="E247" s="74"/>
      <c r="F247" s="74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</row>
    <row r="248" spans="1:19" ht="15.75" customHeight="1">
      <c r="A248" s="65"/>
      <c r="B248" s="87"/>
      <c r="C248" s="65"/>
      <c r="D248" s="65"/>
      <c r="E248" s="74"/>
      <c r="F248" s="74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</row>
    <row r="249" spans="1:19" ht="15.75" customHeight="1">
      <c r="A249" s="65"/>
      <c r="B249" s="87"/>
      <c r="C249" s="65"/>
      <c r="D249" s="65"/>
      <c r="E249" s="74"/>
      <c r="F249" s="74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</row>
    <row r="250" spans="1:19" ht="15.75" customHeight="1">
      <c r="A250" s="65"/>
      <c r="B250" s="87"/>
      <c r="C250" s="65"/>
      <c r="D250" s="65"/>
      <c r="E250" s="74"/>
      <c r="F250" s="74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</row>
    <row r="251" spans="1:19" ht="15.75" customHeight="1">
      <c r="A251" s="65"/>
      <c r="B251" s="87"/>
      <c r="C251" s="65"/>
      <c r="D251" s="65"/>
      <c r="E251" s="74"/>
      <c r="F251" s="74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</row>
    <row r="252" spans="1:19" ht="15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</row>
    <row r="253" spans="1:19" ht="15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</row>
    <row r="254" spans="1:19" ht="15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</row>
    <row r="255" spans="1:19" ht="15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</row>
    <row r="256" spans="1:19" ht="15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</row>
    <row r="257" spans="1:19" ht="15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</row>
    <row r="258" spans="1:19" ht="15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</row>
    <row r="259" spans="1:19" ht="15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</row>
    <row r="260" spans="1:19" ht="15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</row>
    <row r="261" spans="1:19" ht="15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</row>
    <row r="262" spans="1:19" ht="15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</row>
    <row r="263" spans="1:19" ht="15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</row>
    <row r="264" spans="1:19" ht="15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</row>
    <row r="265" spans="1:19" ht="15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</row>
    <row r="266" spans="1:19" ht="15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</row>
    <row r="267" spans="1:19" ht="15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</row>
    <row r="268" spans="1:19" ht="15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</row>
    <row r="269" spans="1:19" ht="15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</row>
    <row r="270" spans="1:19" ht="15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</row>
    <row r="271" spans="1:19" ht="15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</row>
    <row r="272" spans="1:19" ht="15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</row>
    <row r="273" spans="1:19" ht="15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</row>
    <row r="274" spans="1:19" ht="15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</row>
    <row r="275" spans="1:19" ht="15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</row>
    <row r="276" spans="1:19" ht="15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</row>
    <row r="277" spans="1:19" ht="15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</row>
    <row r="278" spans="1:19" ht="15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</row>
    <row r="279" spans="1:19" ht="15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</row>
    <row r="280" spans="1:19" ht="15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</row>
    <row r="281" spans="1:19" ht="15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</row>
    <row r="282" spans="1:19" ht="15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</row>
    <row r="283" spans="1:19" ht="15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</row>
    <row r="284" spans="1:19" ht="15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</row>
    <row r="285" spans="1:19" ht="15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</row>
    <row r="286" spans="1:19" ht="15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</row>
    <row r="287" spans="1:19" ht="15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</row>
    <row r="288" spans="1:19" ht="15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</row>
    <row r="289" spans="1:19" ht="15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</row>
    <row r="290" spans="1:19" ht="15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</row>
    <row r="291" spans="1:19" ht="15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</row>
    <row r="292" spans="1:19" ht="15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</row>
    <row r="293" spans="1:19" ht="15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</row>
    <row r="294" spans="1:19" ht="15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</row>
    <row r="295" spans="1:19" ht="15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</row>
    <row r="296" spans="1:19" ht="15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</row>
    <row r="297" spans="1:19" ht="15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</row>
    <row r="298" spans="1:19" ht="15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</row>
    <row r="299" spans="1:19" ht="15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</row>
    <row r="300" spans="1:19" ht="15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</row>
    <row r="301" spans="1:19" ht="15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</row>
    <row r="302" spans="1:19" ht="15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</row>
    <row r="303" spans="1:19" ht="15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</row>
    <row r="304" spans="1:19" ht="15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</row>
    <row r="305" spans="1:19" ht="15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</row>
    <row r="306" spans="1:19" ht="15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</row>
    <row r="307" spans="1:19" ht="15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</row>
    <row r="308" spans="1:19" ht="15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</row>
    <row r="309" spans="1:19" ht="15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</row>
    <row r="310" spans="1:19" ht="15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</row>
    <row r="311" spans="1:19" ht="15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</row>
    <row r="312" spans="1:19" ht="15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</row>
    <row r="313" spans="1:19" ht="15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</row>
    <row r="314" spans="1:19" ht="15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</row>
    <row r="315" spans="1:19" ht="15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</row>
    <row r="316" spans="1:19" ht="15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</row>
    <row r="317" spans="1:19" ht="15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</row>
    <row r="318" spans="1:19" ht="15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</row>
    <row r="319" spans="1:19" ht="15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</row>
    <row r="320" spans="1:19" ht="15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</row>
    <row r="321" spans="1:19" ht="15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</row>
    <row r="322" spans="1:19" ht="15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</row>
    <row r="323" spans="1:19" ht="15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</row>
    <row r="324" spans="1:19" ht="15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</row>
    <row r="325" spans="1:19" ht="15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</row>
    <row r="326" spans="1:19" ht="15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</row>
    <row r="327" spans="1:19" ht="15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</row>
    <row r="328" spans="1:19" ht="15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</row>
    <row r="329" spans="1:19" ht="15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</row>
    <row r="330" spans="1:19" ht="15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</row>
    <row r="331" spans="1:19" ht="15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</row>
    <row r="332" spans="1:19" ht="15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</row>
    <row r="333" spans="1:19" ht="15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</row>
    <row r="334" spans="1:19" ht="15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</row>
    <row r="335" spans="1:19" ht="15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</row>
    <row r="336" spans="1:19" ht="15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</row>
    <row r="337" spans="1:19" ht="15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</row>
    <row r="338" spans="1:19" ht="15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</row>
    <row r="339" spans="1:19" ht="15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</row>
    <row r="340" spans="1:19" ht="15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</row>
    <row r="341" spans="1:19" ht="15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</row>
    <row r="342" spans="1:19" ht="15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</row>
    <row r="343" spans="1:19" ht="15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</row>
    <row r="344" spans="1:19" ht="15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</row>
    <row r="345" spans="1:19" ht="15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</row>
    <row r="346" spans="1:19" ht="15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</row>
    <row r="347" spans="1:19" ht="15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</row>
    <row r="348" spans="1:19" ht="15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</row>
    <row r="349" spans="1:19" ht="15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</row>
    <row r="350" spans="1:19" ht="15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</row>
    <row r="351" spans="1:19" ht="15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</row>
    <row r="352" spans="1:19" ht="15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</row>
    <row r="353" spans="1:19" ht="15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</row>
    <row r="354" spans="1:19" ht="15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</row>
    <row r="355" spans="1:19" ht="15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</row>
    <row r="356" spans="1:19" ht="15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</row>
    <row r="357" spans="1:19" ht="15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</row>
    <row r="358" spans="1:19" ht="15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</row>
    <row r="359" spans="1:19" ht="15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</row>
    <row r="360" spans="1:19" ht="15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</row>
    <row r="361" spans="1:19" ht="15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</row>
    <row r="362" spans="1:19" ht="15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</row>
    <row r="363" spans="1:19" ht="15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</row>
    <row r="364" spans="1:19" ht="15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</row>
    <row r="365" spans="1:19" ht="15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</row>
    <row r="366" spans="1:19" ht="15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</row>
    <row r="367" spans="1:19" ht="15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</row>
    <row r="368" spans="1:19" ht="15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</row>
    <row r="369" spans="1:19" ht="15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</row>
    <row r="370" spans="1:19" ht="15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</row>
    <row r="371" spans="1:19" ht="15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</row>
    <row r="372" spans="1:19" ht="15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</row>
    <row r="373" spans="1:19" ht="15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</row>
    <row r="374" spans="1:19" ht="15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</row>
    <row r="375" spans="1:19" ht="15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</row>
    <row r="376" spans="1:19" ht="15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</row>
    <row r="377" spans="1:19" ht="15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</row>
    <row r="378" spans="1:19" ht="15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</row>
    <row r="379" spans="1:19" ht="15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</row>
    <row r="380" spans="1:19" ht="15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</row>
    <row r="381" spans="1:19" ht="15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</row>
    <row r="382" spans="1:19" ht="15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</row>
    <row r="383" spans="1:19" ht="15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</row>
    <row r="384" spans="1:19" ht="15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</row>
    <row r="385" spans="1:19" ht="15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</row>
    <row r="386" spans="1:19" ht="15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</row>
    <row r="387" spans="1:19" ht="15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</row>
    <row r="388" spans="1:19" ht="15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</row>
    <row r="389" spans="1:19" ht="15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</row>
    <row r="390" spans="1:19" ht="15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</row>
    <row r="391" spans="1:19" ht="15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</row>
    <row r="392" spans="1:19" ht="15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</row>
    <row r="393" spans="1:19" ht="15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</row>
    <row r="394" spans="1:19" ht="15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</row>
    <row r="395" spans="1:19" ht="15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</row>
    <row r="396" spans="1:19" ht="15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</row>
    <row r="397" spans="1:19" ht="15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</row>
    <row r="398" spans="1:19" ht="15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</row>
    <row r="399" spans="1:19" ht="15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</row>
    <row r="400" spans="1:19" ht="15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</row>
    <row r="401" spans="1:19" ht="15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</row>
    <row r="402" spans="1:19" ht="15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</row>
    <row r="403" spans="1:19" ht="15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</row>
    <row r="404" spans="1:19" ht="15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</row>
    <row r="405" spans="1:19" ht="15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</row>
    <row r="406" spans="1:19" ht="15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</row>
    <row r="407" spans="1:19" ht="15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</row>
    <row r="408" spans="1:19" ht="15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</row>
    <row r="409" spans="1:19" ht="15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</row>
    <row r="410" spans="1:19" ht="15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</row>
    <row r="411" spans="1:19" ht="15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</row>
    <row r="412" spans="1:19" ht="15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</row>
    <row r="413" spans="1:19" ht="15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</row>
    <row r="414" spans="1:19" ht="15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</row>
    <row r="415" spans="1:19" ht="15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</row>
    <row r="416" spans="1:19" ht="15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</row>
    <row r="417" spans="1:19" ht="15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</row>
    <row r="418" spans="1:19" ht="15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</row>
    <row r="419" spans="1:19" ht="15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</row>
    <row r="420" spans="1:19" ht="15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</row>
    <row r="421" spans="1:19" ht="15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</row>
    <row r="422" spans="1:19" ht="15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</row>
    <row r="423" spans="1:19" ht="15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</row>
    <row r="424" spans="1:19" ht="15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</row>
    <row r="425" spans="1:19" ht="15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</row>
    <row r="426" spans="1:19" ht="15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</row>
    <row r="427" spans="1:19" ht="15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</row>
    <row r="428" spans="1:19" ht="15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</row>
    <row r="429" spans="1:19" ht="15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</row>
    <row r="430" spans="1:19" ht="15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</row>
    <row r="431" spans="1:19" ht="15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</row>
    <row r="432" spans="1:19" ht="15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</row>
    <row r="433" spans="1:19" ht="15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</row>
    <row r="434" spans="1:19" ht="15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</row>
    <row r="435" spans="1:19" ht="15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</row>
    <row r="436" spans="1:19" ht="15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</row>
    <row r="437" spans="1:19" ht="15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</row>
    <row r="438" spans="1:19" ht="15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</row>
    <row r="439" spans="1:19" ht="15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</row>
    <row r="440" spans="1:19" ht="15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</row>
    <row r="441" spans="1:19" ht="15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</row>
    <row r="442" spans="1:19" ht="15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</row>
    <row r="443" spans="1:19" ht="15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</row>
    <row r="444" spans="1:19" ht="15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</row>
    <row r="445" spans="1:19" ht="15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</row>
    <row r="446" spans="1:19" ht="15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</row>
    <row r="447" spans="1:19" ht="15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</row>
    <row r="448" spans="1:19" ht="15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</row>
    <row r="449" spans="1:19" ht="15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</row>
    <row r="450" spans="1:19" ht="15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</row>
    <row r="451" spans="1:19" ht="15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</row>
    <row r="452" spans="1:19" ht="15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</row>
    <row r="453" spans="1:19" ht="15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</row>
    <row r="454" spans="1:19" ht="15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</row>
    <row r="455" spans="1:19" ht="15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</row>
    <row r="456" spans="1:19" ht="15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</row>
    <row r="457" spans="1:19" ht="15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</row>
    <row r="458" spans="1:19" ht="15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</row>
    <row r="459" spans="1:19" ht="15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</row>
    <row r="460" spans="1:19" ht="15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</row>
    <row r="461" spans="1:19" ht="15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</row>
    <row r="462" spans="1:19" ht="15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</row>
    <row r="463" spans="1:19" ht="15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</row>
    <row r="464" spans="1:19" ht="15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</row>
    <row r="465" spans="1:19" ht="15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</row>
    <row r="466" spans="1:19" ht="15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</row>
    <row r="467" spans="1:19" ht="15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</row>
    <row r="468" spans="1:19" ht="15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</row>
    <row r="469" spans="1:19" ht="15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</row>
    <row r="470" spans="1:19" ht="15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</row>
    <row r="471" spans="1:19" ht="15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</row>
    <row r="472" spans="1:19" ht="15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</row>
    <row r="473" spans="1:19" ht="15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</row>
    <row r="474" spans="1:19" ht="15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</row>
    <row r="475" spans="1:19" ht="15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</row>
    <row r="476" spans="1:19" ht="15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</row>
    <row r="477" spans="1:19" ht="15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</row>
    <row r="478" spans="1:19" ht="15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</row>
    <row r="479" spans="1:19" ht="15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</row>
    <row r="480" spans="1:19" ht="15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</row>
    <row r="481" spans="1:19" ht="15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</row>
    <row r="482" spans="1:19" ht="15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</row>
    <row r="483" spans="1:19" ht="15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</row>
    <row r="484" spans="1:19" ht="15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</row>
    <row r="485" spans="1:19" ht="15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</row>
    <row r="486" spans="1:19" ht="15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</row>
    <row r="487" spans="1:19" ht="15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</row>
    <row r="488" spans="1:19" ht="15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</row>
    <row r="489" spans="1:19" ht="15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</row>
    <row r="490" spans="1:19" ht="15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</row>
    <row r="491" spans="1:19" ht="15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</row>
    <row r="492" spans="1:19" ht="15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</row>
    <row r="493" spans="1:19" ht="15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</row>
    <row r="494" spans="1:19" ht="15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</row>
    <row r="495" spans="1:19" ht="15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</row>
    <row r="496" spans="1:19" ht="15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</row>
    <row r="497" spans="1:19" ht="15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</row>
    <row r="498" spans="1:19" ht="15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</row>
    <row r="499" spans="1:19" ht="15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</row>
    <row r="500" spans="1:19" ht="15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</row>
    <row r="501" spans="1:19" ht="15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</row>
    <row r="502" spans="1:19" ht="15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</row>
    <row r="503" spans="1:19" ht="15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</row>
    <row r="504" spans="1:19" ht="15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</row>
    <row r="505" spans="1:19" ht="15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</row>
    <row r="506" spans="1:19" ht="15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</row>
    <row r="507" spans="1:19" ht="15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</row>
    <row r="508" spans="1:19" ht="15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</row>
    <row r="509" spans="1:19" ht="15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</row>
    <row r="510" spans="1:19" ht="15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</row>
    <row r="511" spans="1:19" ht="15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</row>
    <row r="512" spans="1:19" ht="15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</row>
    <row r="513" spans="1:19" ht="15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</row>
    <row r="514" spans="1:19" ht="15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</row>
    <row r="515" spans="1:19" ht="15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</row>
    <row r="516" spans="1:19" ht="15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</row>
    <row r="517" spans="1:19" ht="15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</row>
    <row r="518" spans="1:19" ht="15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</row>
    <row r="519" spans="1:19" ht="15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</row>
    <row r="520" spans="1:19" ht="15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</row>
    <row r="521" spans="1:19" ht="15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</row>
    <row r="522" spans="1:19" ht="15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</row>
    <row r="523" spans="1:19" ht="15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</row>
    <row r="524" spans="1:19" ht="15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</row>
    <row r="525" spans="1:19" ht="15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</row>
    <row r="526" spans="1:19" ht="15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</row>
    <row r="527" spans="1:19" ht="15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</row>
    <row r="528" spans="1:19" ht="15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</row>
    <row r="529" spans="1:19" ht="15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</row>
    <row r="530" spans="1:19" ht="15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</row>
    <row r="531" spans="1:19" ht="15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</row>
    <row r="532" spans="1:19" ht="15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</row>
    <row r="533" spans="1:19" ht="15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</row>
    <row r="534" spans="1:19" ht="15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</row>
    <row r="535" spans="1:19" ht="15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</row>
    <row r="536" spans="1:19" ht="15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</row>
    <row r="537" spans="1:19" ht="15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</row>
    <row r="538" spans="1:19" ht="15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</row>
    <row r="539" spans="1:19" ht="15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</row>
    <row r="540" spans="1:19" ht="15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</row>
    <row r="541" spans="1:19" ht="15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</row>
    <row r="542" spans="1:19" ht="15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</row>
    <row r="543" spans="1:19" ht="15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</row>
    <row r="544" spans="1:19" ht="15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</row>
    <row r="545" spans="1:19" ht="15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</row>
    <row r="546" spans="1:19" ht="15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</row>
    <row r="547" spans="1:19" ht="15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</row>
    <row r="548" spans="1:19" ht="15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</row>
    <row r="549" spans="1:19" ht="15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</row>
    <row r="550" spans="1:19" ht="15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</row>
    <row r="551" spans="1:19" ht="15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</row>
    <row r="552" spans="1:19" ht="15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</row>
    <row r="553" spans="1:19" ht="15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</row>
    <row r="554" spans="1:19" ht="15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</row>
    <row r="555" spans="1:19" ht="15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</row>
    <row r="556" spans="1:19" ht="15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</row>
    <row r="557" spans="1:19" ht="15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</row>
    <row r="558" spans="1:19" ht="15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</row>
    <row r="559" spans="1:19" ht="15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</row>
    <row r="560" spans="1:19" ht="15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</row>
    <row r="561" spans="1:19" ht="15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</row>
    <row r="562" spans="1:19" ht="15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</row>
    <row r="563" spans="1:19" ht="15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</row>
    <row r="564" spans="1:19" ht="15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</row>
    <row r="565" spans="1:19" ht="15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</row>
    <row r="566" spans="1:19" ht="15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</row>
    <row r="567" spans="1:19" ht="15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</row>
    <row r="568" spans="1:19" ht="15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</row>
    <row r="569" spans="1:19" ht="15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</row>
    <row r="570" spans="1:19" ht="15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</row>
    <row r="571" spans="1:19" ht="15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</row>
    <row r="572" spans="1:19" ht="15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</row>
    <row r="573" spans="1:19" ht="15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</row>
    <row r="574" spans="1:19" ht="15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</row>
    <row r="575" spans="1:19" ht="15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</row>
    <row r="576" spans="1:19" ht="15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</row>
    <row r="577" spans="1:19" ht="15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</row>
    <row r="578" spans="1:19" ht="15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</row>
    <row r="579" spans="1:19" ht="15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</row>
    <row r="580" spans="1:19" ht="15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</row>
    <row r="581" spans="1:19" ht="15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</row>
    <row r="582" spans="1:19" ht="15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</row>
    <row r="583" spans="1:19" ht="15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</row>
    <row r="584" spans="1:19" ht="15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</row>
    <row r="585" spans="1:19" ht="15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</row>
    <row r="586" spans="1:19" ht="15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</row>
    <row r="587" spans="1:19" ht="15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</row>
    <row r="588" spans="1:19" ht="15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</row>
    <row r="589" spans="1:19" ht="15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</row>
    <row r="590" spans="1:19" ht="15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</row>
    <row r="591" spans="1:19" ht="15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</row>
    <row r="592" spans="1:19" ht="15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</row>
    <row r="593" spans="1:19" ht="15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</row>
    <row r="594" spans="1:19" ht="15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</row>
    <row r="595" spans="1:19" ht="15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</row>
    <row r="596" spans="1:19" ht="15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</row>
    <row r="597" spans="1:19" ht="15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</row>
    <row r="598" spans="1:19" ht="15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</row>
    <row r="599" spans="1:19" ht="15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</row>
    <row r="600" spans="1:19" ht="15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</row>
    <row r="601" spans="1:19" ht="15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</row>
    <row r="602" spans="1:19" ht="15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</row>
    <row r="603" spans="1:19" ht="15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</row>
    <row r="604" spans="1:19" ht="15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</row>
    <row r="605" spans="1:19" ht="15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</row>
    <row r="606" spans="1:19" ht="15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</row>
    <row r="607" spans="1:19" ht="15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</row>
    <row r="608" spans="1:19" ht="15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</row>
    <row r="609" spans="1:19" ht="15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</row>
    <row r="610" spans="1:19" ht="15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</row>
    <row r="611" spans="1:19" ht="15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</row>
    <row r="612" spans="1:19" ht="15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</row>
    <row r="613" spans="1:19" ht="15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</row>
    <row r="614" spans="1:19" ht="15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</row>
    <row r="615" spans="1:19" ht="15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</row>
    <row r="616" spans="1:19" ht="15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</row>
    <row r="617" spans="1:19" ht="15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</row>
    <row r="618" spans="1:19" ht="15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</row>
    <row r="619" spans="1:19" ht="15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</row>
    <row r="620" spans="1:19" ht="15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</row>
    <row r="621" spans="1:19" ht="15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</row>
    <row r="622" spans="1:19" ht="15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</row>
    <row r="623" spans="1:19" ht="15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</row>
    <row r="624" spans="1:19" ht="15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</row>
    <row r="625" spans="1:19" ht="15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</row>
    <row r="626" spans="1:19" ht="15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</row>
    <row r="627" spans="1:19" ht="15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</row>
    <row r="628" spans="1:19" ht="15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</row>
    <row r="629" spans="1:19" ht="15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</row>
    <row r="630" spans="1:19" ht="15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</row>
    <row r="631" spans="1:19" ht="15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</row>
    <row r="632" spans="1:19" ht="15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</row>
    <row r="633" spans="1:19" ht="15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</row>
    <row r="634" spans="1:19" ht="15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</row>
    <row r="635" spans="1:19" ht="15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</row>
    <row r="636" spans="1:19" ht="15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</row>
    <row r="637" spans="1:19" ht="15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</row>
    <row r="638" spans="1:19" ht="15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</row>
    <row r="639" spans="1:19" ht="15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</row>
    <row r="640" spans="1:19" ht="15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</row>
    <row r="641" spans="1:19" ht="15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</row>
    <row r="642" spans="1:19" ht="15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</row>
    <row r="643" spans="1:19" ht="15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</row>
    <row r="644" spans="1:19" ht="15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</row>
    <row r="645" spans="1:19" ht="15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</row>
    <row r="646" spans="1:19" ht="15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</row>
    <row r="647" spans="1:19" ht="15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</row>
    <row r="648" spans="1:19" ht="15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</row>
    <row r="649" spans="1:19" ht="15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</row>
    <row r="650" spans="1:19" ht="15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</row>
    <row r="651" spans="1:19" ht="15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</row>
    <row r="652" spans="1:19" ht="15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</row>
    <row r="653" spans="1:19" ht="15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</row>
    <row r="654" spans="1:19" ht="15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</row>
    <row r="655" spans="1:19" ht="15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</row>
    <row r="656" spans="1:19" ht="15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</row>
    <row r="657" spans="1:19" ht="15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</row>
    <row r="658" spans="1:19" ht="15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</row>
    <row r="659" spans="1:19" ht="15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</row>
    <row r="660" spans="1:19" ht="15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</row>
    <row r="661" spans="1:19" ht="15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</row>
    <row r="662" spans="1:19" ht="15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</row>
    <row r="663" spans="1:19" ht="15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</row>
    <row r="664" spans="1:19" ht="15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</row>
    <row r="665" spans="1:19" ht="15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</row>
    <row r="666" spans="1:19" ht="15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</row>
    <row r="667" spans="1:19" ht="15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</row>
    <row r="668" spans="1:19" ht="15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</row>
    <row r="669" spans="1:19" ht="15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</row>
    <row r="670" spans="1:19" ht="15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</row>
    <row r="671" spans="1:19" ht="15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</row>
    <row r="672" spans="1:19" ht="15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</row>
    <row r="673" spans="1:19" ht="15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</row>
    <row r="674" spans="1:19" ht="15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</row>
    <row r="675" spans="1:19" ht="15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</row>
    <row r="676" spans="1:19" ht="15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</row>
    <row r="677" spans="1:19" ht="15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</row>
    <row r="678" spans="1:19" ht="15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</row>
    <row r="679" spans="1:19" ht="15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</row>
    <row r="680" spans="1:19" ht="15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</row>
    <row r="681" spans="1:19" ht="15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</row>
    <row r="682" spans="1:19" ht="15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</row>
    <row r="683" spans="1:19" ht="15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</row>
    <row r="684" spans="1:19" ht="15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</row>
    <row r="685" spans="1:19" ht="15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</row>
    <row r="686" spans="1:19" ht="15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</row>
    <row r="687" spans="1:19" ht="15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</row>
    <row r="688" spans="1:19" ht="15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</row>
    <row r="689" spans="1:19" ht="15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</row>
    <row r="690" spans="1:19" ht="15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</row>
    <row r="691" spans="1:19" ht="15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</row>
    <row r="692" spans="1:19" ht="15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</row>
    <row r="693" spans="1:19" ht="15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</row>
    <row r="694" spans="1:19" ht="15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</row>
    <row r="695" spans="1:19" ht="15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</row>
    <row r="696" spans="1:19" ht="15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</row>
    <row r="697" spans="1:19" ht="15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</row>
    <row r="698" spans="1:19" ht="15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</row>
    <row r="699" spans="1:19" ht="15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</row>
    <row r="700" spans="1:19" ht="15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</row>
    <row r="701" spans="1:19" ht="15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</row>
    <row r="702" spans="1:19" ht="15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</row>
    <row r="703" spans="1:19" ht="15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</row>
    <row r="704" spans="1:19" ht="15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</row>
    <row r="705" spans="1:19" ht="15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</row>
    <row r="706" spans="1:19" ht="15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</row>
    <row r="707" spans="1:19" ht="15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</row>
    <row r="708" spans="1:19" ht="15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</row>
    <row r="709" spans="1:19" ht="15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</row>
    <row r="710" spans="1:19" ht="15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</row>
    <row r="711" spans="1:19" ht="15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</row>
    <row r="712" spans="1:19" ht="15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</row>
    <row r="713" spans="1:19" ht="15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</row>
    <row r="714" spans="1:19" ht="15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</row>
    <row r="715" spans="1:19" ht="15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</row>
    <row r="716" spans="1:19" ht="15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</row>
    <row r="717" spans="1:19" ht="15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</row>
    <row r="718" spans="1:19" ht="15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</row>
    <row r="719" spans="1:19" ht="15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</row>
    <row r="720" spans="1:19" ht="15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</row>
    <row r="721" spans="1:19" ht="15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</row>
    <row r="722" spans="1:19" ht="15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</row>
    <row r="723" spans="1:19" ht="15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</row>
    <row r="724" spans="1:19" ht="15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</row>
    <row r="725" spans="1:19" ht="15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</row>
    <row r="726" spans="1:19" ht="15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</row>
    <row r="727" spans="1:19" ht="15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</row>
    <row r="728" spans="1:19" ht="15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</row>
    <row r="729" spans="1:19" ht="15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</row>
    <row r="730" spans="1:19" ht="15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</row>
    <row r="731" spans="1:19" ht="15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</row>
    <row r="732" spans="1:19" ht="15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</row>
    <row r="733" spans="1:19" ht="15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</row>
    <row r="734" spans="1:19" ht="15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</row>
    <row r="735" spans="1:19" ht="15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</row>
    <row r="736" spans="1:19" ht="15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</row>
    <row r="737" spans="1:19" ht="15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</row>
    <row r="738" spans="1:19" ht="15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</row>
    <row r="739" spans="1:19" ht="15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</row>
    <row r="740" spans="1:19" ht="15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</row>
    <row r="741" spans="1:19" ht="15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</row>
    <row r="742" spans="1:19" ht="15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</row>
    <row r="743" spans="1:19" ht="15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</row>
    <row r="744" spans="1:19" ht="15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</row>
    <row r="745" spans="1:19" ht="15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</row>
    <row r="746" spans="1:19" ht="15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</row>
    <row r="747" spans="1:19" ht="15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</row>
    <row r="748" spans="1:19" ht="15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</row>
    <row r="749" spans="1:19" ht="15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</row>
    <row r="750" spans="1:19" ht="15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</row>
    <row r="751" spans="1:19" ht="15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</row>
    <row r="752" spans="1:19" ht="15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</row>
    <row r="753" spans="1:19" ht="15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</row>
    <row r="754" spans="1:19" ht="15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</row>
    <row r="755" spans="1:19" ht="15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</row>
    <row r="756" spans="1:19" ht="15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</row>
    <row r="757" spans="1:19" ht="15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</row>
    <row r="758" spans="1:19" ht="15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</row>
    <row r="759" spans="1:19" ht="15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</row>
    <row r="760" spans="1:19" ht="15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</row>
    <row r="761" spans="1:19" ht="15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</row>
    <row r="762" spans="1:19" ht="15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</row>
    <row r="763" spans="1:19" ht="15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</row>
    <row r="764" spans="1:19" ht="15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</row>
    <row r="765" spans="1:19" ht="15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</row>
    <row r="766" spans="1:19" ht="15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</row>
    <row r="767" spans="1:19" ht="15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</row>
    <row r="768" spans="1:19" ht="15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</row>
    <row r="769" spans="1:19" ht="15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</row>
    <row r="770" spans="1:19" ht="15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</row>
    <row r="771" spans="1:19" ht="15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</row>
    <row r="772" spans="1:19" ht="15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</row>
    <row r="773" spans="1:19" ht="15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</row>
    <row r="774" spans="1:19" ht="15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</row>
    <row r="775" spans="1:19" ht="15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</row>
    <row r="776" spans="1:19" ht="15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</row>
    <row r="777" spans="1:19" ht="15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</row>
    <row r="778" spans="1:19" ht="15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</row>
    <row r="779" spans="1:19" ht="15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</row>
    <row r="780" spans="1:19" ht="15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</row>
    <row r="781" spans="1:19" ht="15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</row>
    <row r="782" spans="1:19" ht="15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</row>
    <row r="783" spans="1:19" ht="15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</row>
    <row r="784" spans="1:19" ht="15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</row>
    <row r="785" spans="1:19" ht="15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</row>
    <row r="786" spans="1:19" ht="15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</row>
    <row r="787" spans="1:19" ht="15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</row>
    <row r="788" spans="1:19" ht="15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</row>
    <row r="789" spans="1:19" ht="15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</row>
    <row r="790" spans="1:19" ht="15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</row>
    <row r="791" spans="1:19" ht="15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</row>
    <row r="792" spans="1:19" ht="15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</row>
    <row r="793" spans="1:19" ht="15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</row>
    <row r="794" spans="1:19" ht="15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</row>
    <row r="795" spans="1:19" ht="15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</row>
    <row r="796" spans="1:19" ht="15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</row>
    <row r="797" spans="1:19" ht="15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</row>
    <row r="798" spans="1:19" ht="15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</row>
    <row r="799" spans="1:19" ht="15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</row>
    <row r="800" spans="1:19" ht="15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</row>
    <row r="801" spans="1:19" ht="15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</row>
    <row r="802" spans="1:19" ht="15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</row>
    <row r="803" spans="1:19" ht="15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</row>
    <row r="804" spans="1:19" ht="15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</row>
    <row r="805" spans="1:19" ht="15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</row>
    <row r="806" spans="1:19" ht="15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</row>
    <row r="807" spans="1:19" ht="15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</row>
    <row r="808" spans="1:19" ht="15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</row>
    <row r="809" spans="1:19" ht="15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</row>
    <row r="810" spans="1:19" ht="15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</row>
    <row r="811" spans="1:19" ht="15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</row>
    <row r="812" spans="1:19" ht="15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</row>
    <row r="813" spans="1:19" ht="15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</row>
    <row r="814" spans="1:19" ht="15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</row>
    <row r="815" spans="1:19" ht="15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</row>
    <row r="816" spans="1:19" ht="15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</row>
    <row r="817" spans="1:19" ht="15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</row>
    <row r="818" spans="1:19" ht="15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</row>
    <row r="819" spans="1:19" ht="15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</row>
    <row r="820" spans="1:19" ht="15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</row>
    <row r="821" spans="1:19" ht="15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</row>
    <row r="822" spans="1:19" ht="15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</row>
    <row r="823" spans="1:19" ht="15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</row>
    <row r="824" spans="1:19" ht="15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</row>
    <row r="825" spans="1:19" ht="15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</row>
    <row r="826" spans="1:19" ht="15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</row>
    <row r="827" spans="1:19" ht="15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</row>
    <row r="828" spans="1:19" ht="15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</row>
    <row r="829" spans="1:19" ht="15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</row>
    <row r="830" spans="1:19" ht="15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</row>
    <row r="831" spans="1:19" ht="15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</row>
    <row r="832" spans="1:19" ht="15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</row>
    <row r="833" spans="1:19" ht="15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</row>
    <row r="834" spans="1:19" ht="15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</row>
    <row r="835" spans="1:19" ht="15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</row>
    <row r="836" spans="1:19" ht="15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</row>
    <row r="837" spans="1:19" ht="15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</row>
    <row r="838" spans="1:19" ht="15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</row>
    <row r="839" spans="1:19" ht="15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</row>
    <row r="840" spans="1:19" ht="15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</row>
    <row r="841" spans="1:19" ht="15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</row>
    <row r="842" spans="1:19" ht="15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</row>
    <row r="843" spans="1:19" ht="15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</row>
    <row r="844" spans="1:19" ht="15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</row>
    <row r="845" spans="1:19" ht="15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</row>
    <row r="846" spans="1:19" ht="15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</row>
    <row r="847" spans="1:19" ht="15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</row>
    <row r="848" spans="1:19" ht="15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</row>
    <row r="849" spans="1:19" ht="15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</row>
    <row r="850" spans="1:19" ht="15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</row>
    <row r="851" spans="1:19" ht="15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</row>
    <row r="852" spans="1:19" ht="15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</row>
    <row r="853" spans="1:19" ht="15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</row>
    <row r="854" spans="1:19" ht="15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</row>
    <row r="855" spans="1:19" ht="15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</row>
    <row r="856" spans="1:19" ht="15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</row>
    <row r="857" spans="1:19" ht="15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</row>
    <row r="858" spans="1:19" ht="15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</row>
    <row r="859" spans="1:19" ht="15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</row>
    <row r="860" spans="1:19" ht="15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</row>
    <row r="861" spans="1:19" ht="15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</row>
    <row r="862" spans="1:19" ht="15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</row>
    <row r="863" spans="1:19" ht="15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</row>
    <row r="864" spans="1:19" ht="15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</row>
    <row r="865" spans="1:19" ht="15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</row>
    <row r="866" spans="1:19" ht="15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</row>
    <row r="867" spans="1:19" ht="15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</row>
    <row r="868" spans="1:19" ht="15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</row>
    <row r="869" spans="1:19" ht="15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</row>
    <row r="870" spans="1:19" ht="15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</row>
    <row r="871" spans="1:19" ht="15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</row>
    <row r="872" spans="1:19" ht="15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</row>
    <row r="873" spans="1:19" ht="15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</row>
    <row r="874" spans="1:19" ht="15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</row>
    <row r="875" spans="1:19" ht="15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</row>
    <row r="876" spans="1:19" ht="15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</row>
    <row r="877" spans="1:19" ht="15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</row>
    <row r="878" spans="1:19" ht="15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</row>
    <row r="879" spans="1:19" ht="15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</row>
    <row r="880" spans="1:19" ht="15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</row>
    <row r="881" spans="1:19" ht="15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</row>
    <row r="882" spans="1:19" ht="15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</row>
    <row r="883" spans="1:19" ht="15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</row>
    <row r="884" spans="1:19" ht="15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</row>
    <row r="885" spans="1:19" ht="15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</row>
    <row r="886" spans="1:19" ht="15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</row>
    <row r="887" spans="1:19" ht="15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</row>
    <row r="888" spans="1:19" ht="15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</row>
    <row r="889" spans="1:19" ht="15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</row>
    <row r="890" spans="1:19" ht="15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</row>
    <row r="891" spans="1:19" ht="15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</row>
    <row r="892" spans="1:19" ht="15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</row>
    <row r="893" spans="1:19" ht="15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</row>
    <row r="894" spans="1:19" ht="15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</row>
    <row r="895" spans="1:19" ht="15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</row>
    <row r="896" spans="1:19" ht="15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</row>
    <row r="897" spans="1:19" ht="15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</row>
    <row r="898" spans="1:19" ht="15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</row>
    <row r="899" spans="1:19" ht="15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</row>
    <row r="900" spans="1:19" ht="15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</row>
    <row r="901" spans="1:19" ht="15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</row>
    <row r="902" spans="1:19" ht="15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</row>
    <row r="903" spans="1:19" ht="15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</row>
    <row r="904" spans="1:19" ht="15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</row>
    <row r="905" spans="1:19" ht="15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</row>
    <row r="906" spans="1:19" ht="15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</row>
    <row r="907" spans="1:19" ht="15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</row>
    <row r="908" spans="1:19" ht="15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</row>
    <row r="909" spans="1:19" ht="15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</row>
    <row r="910" spans="1:19" ht="15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</row>
    <row r="911" spans="1:19" ht="15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</row>
    <row r="912" spans="1:19" ht="15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</row>
    <row r="913" spans="1:19" ht="15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</row>
    <row r="914" spans="1:19" ht="15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</row>
    <row r="915" spans="1:19" ht="15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</row>
    <row r="916" spans="1:19" ht="15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</row>
    <row r="917" spans="1:19" ht="15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</row>
    <row r="918" spans="1:19" ht="15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</row>
    <row r="919" spans="1:19" ht="15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</row>
    <row r="920" spans="1:19" ht="15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</row>
    <row r="921" spans="1:19" ht="15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</row>
    <row r="922" spans="1:19" ht="15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</row>
    <row r="923" spans="1:19" ht="15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</row>
    <row r="924" spans="1:19" ht="15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</row>
    <row r="925" spans="1:19" ht="15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</row>
    <row r="926" spans="1:19" ht="15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</row>
    <row r="927" spans="1:19" ht="15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</row>
    <row r="928" spans="1:19" ht="15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</row>
    <row r="929" spans="1:19" ht="15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</row>
    <row r="930" spans="1:19" ht="15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</row>
    <row r="931" spans="1:19" ht="15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</row>
    <row r="932" spans="1:19" ht="15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</row>
    <row r="933" spans="1:19" ht="15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</row>
    <row r="934" spans="1:19" ht="15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</row>
    <row r="935" spans="1:19" ht="15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</row>
    <row r="936" spans="1:19" ht="15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</row>
    <row r="937" spans="1:19" ht="15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</row>
    <row r="938" spans="1:19" ht="15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</row>
    <row r="939" spans="1:19" ht="15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</row>
    <row r="940" spans="1:19" ht="15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</row>
    <row r="941" spans="1:19" ht="15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</row>
    <row r="942" spans="1:19" ht="15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</row>
    <row r="943" spans="1:19" ht="15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</row>
    <row r="944" spans="1:19" ht="15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</row>
    <row r="945" spans="1:19" ht="15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</row>
    <row r="946" spans="1:19" ht="15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</row>
    <row r="947" spans="1:19" ht="15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</row>
    <row r="948" spans="1:19" ht="15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</row>
    <row r="949" spans="1:19" ht="15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</row>
    <row r="950" spans="1:19" ht="15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</row>
    <row r="951" spans="1:19" ht="15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</row>
    <row r="952" spans="1:19" ht="15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</row>
    <row r="953" spans="1:19" ht="15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</row>
    <row r="954" spans="1:19" ht="15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</row>
    <row r="955" spans="1:19" ht="15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</row>
    <row r="956" spans="1:19" ht="15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</row>
    <row r="957" spans="1:19" ht="15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</row>
    <row r="958" spans="1:19" ht="15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</row>
    <row r="959" spans="1:19" ht="15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</row>
    <row r="960" spans="1:19" ht="15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</row>
    <row r="961" spans="1:19" ht="15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</row>
    <row r="962" spans="1:19" ht="15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</row>
    <row r="963" spans="1:19" ht="15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</row>
    <row r="964" spans="1:19" ht="15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</row>
    <row r="965" spans="1:19" ht="15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</row>
    <row r="966" spans="1:19" ht="15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</row>
    <row r="967" spans="1:19" ht="15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</row>
    <row r="968" spans="1:19" ht="15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</row>
    <row r="969" spans="1:19" ht="15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</row>
    <row r="970" spans="1:19" ht="15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</row>
    <row r="971" spans="1:19" ht="15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</row>
    <row r="972" spans="1:19" ht="15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</row>
    <row r="973" spans="1:19" ht="15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</row>
    <row r="974" spans="1:19" ht="15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</row>
    <row r="975" spans="1:19" ht="15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</row>
    <row r="976" spans="1:19" ht="15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</row>
    <row r="977" spans="1:19" ht="15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</row>
    <row r="978" spans="1:19" ht="15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</row>
    <row r="979" spans="1:19" ht="15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</row>
    <row r="980" spans="1:19" ht="15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</row>
    <row r="981" spans="1:19" ht="15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</row>
    <row r="982" spans="1:19" ht="15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</row>
    <row r="983" spans="1:19" ht="15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</row>
    <row r="984" spans="1:19" ht="15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</row>
    <row r="985" spans="1:19" ht="15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</row>
    <row r="986" spans="1:19" ht="15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</row>
    <row r="987" spans="1:19" ht="15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</row>
    <row r="988" spans="1:19" ht="15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</row>
    <row r="989" spans="1:19" ht="15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</row>
    <row r="990" spans="1:19" ht="15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</row>
    <row r="991" spans="1:19" ht="15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</row>
    <row r="992" spans="1:19" ht="15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</row>
    <row r="993" spans="1:19" ht="15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</row>
    <row r="994" spans="1:19" ht="15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</row>
    <row r="995" spans="1:19" ht="15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</row>
    <row r="996" spans="1:19" ht="15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</row>
  </sheetData>
  <mergeCells count="2">
    <mergeCell ref="A1:F1"/>
    <mergeCell ref="B4:D4"/>
  </mergeCells>
  <printOptions horizontalCentered="1"/>
  <pageMargins left="0.70866141732283472" right="0.70866141732283472" top="0.74803149606299213" bottom="0.74803149606299213" header="0" footer="0"/>
  <pageSetup paperSize="9" scale="4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58" workbookViewId="0">
      <selection activeCell="G82" sqref="G82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13.33203125" bestFit="1" customWidth="1"/>
    <col min="9" max="14" width="11.1640625" customWidth="1"/>
  </cols>
  <sheetData>
    <row r="1" spans="1:13" ht="21">
      <c r="A1" s="59"/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2"/>
    </row>
    <row r="2" spans="1:13" ht="42.75" customHeight="1">
      <c r="A2" s="61" t="s">
        <v>0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2" t="s">
        <v>1</v>
      </c>
      <c r="C3" s="60"/>
      <c r="D3" s="60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3</v>
      </c>
      <c r="B4" s="6"/>
      <c r="C4" s="7"/>
      <c r="D4" s="7"/>
      <c r="E4" s="8" t="s">
        <v>4</v>
      </c>
      <c r="F4" s="8" t="s">
        <v>5</v>
      </c>
      <c r="G4" s="1"/>
      <c r="H4" s="1"/>
      <c r="I4" s="1"/>
      <c r="J4" s="1"/>
      <c r="K4" s="1"/>
      <c r="L4" s="1"/>
      <c r="M4" s="2"/>
    </row>
    <row r="5" spans="1:13" ht="68">
      <c r="A5" s="9" t="s">
        <v>6</v>
      </c>
      <c r="B5" s="10"/>
      <c r="C5" s="11">
        <v>230</v>
      </c>
      <c r="D5" s="11">
        <f t="shared" ref="D5:D10" si="0">C5*B5</f>
        <v>0</v>
      </c>
      <c r="E5" s="12">
        <f t="shared" ref="E5:E6" si="1">B5*48</f>
        <v>0</v>
      </c>
      <c r="F5" s="13" t="s">
        <v>7</v>
      </c>
      <c r="G5" s="1"/>
      <c r="H5" s="1"/>
      <c r="I5" s="1"/>
      <c r="J5" s="1"/>
      <c r="K5" s="1"/>
      <c r="L5" s="1"/>
      <c r="M5" s="2"/>
    </row>
    <row r="6" spans="1:13" ht="68">
      <c r="A6" s="9" t="s">
        <v>8</v>
      </c>
      <c r="B6" s="10"/>
      <c r="C6" s="11">
        <v>230</v>
      </c>
      <c r="D6" s="11">
        <f t="shared" si="0"/>
        <v>0</v>
      </c>
      <c r="E6" s="12">
        <f t="shared" si="1"/>
        <v>0</v>
      </c>
      <c r="F6" s="13" t="s">
        <v>9</v>
      </c>
      <c r="G6" s="1"/>
      <c r="H6" s="1"/>
      <c r="I6" s="1"/>
      <c r="J6" s="1"/>
      <c r="K6" s="1"/>
      <c r="L6" s="1"/>
      <c r="M6" s="2"/>
    </row>
    <row r="7" spans="1:13" ht="68">
      <c r="A7" s="9" t="s">
        <v>10</v>
      </c>
      <c r="B7" s="10"/>
      <c r="C7" s="11">
        <v>250</v>
      </c>
      <c r="D7" s="11">
        <f t="shared" si="0"/>
        <v>0</v>
      </c>
      <c r="E7" s="12">
        <f t="shared" ref="E7:E8" si="2">B7*52</f>
        <v>0</v>
      </c>
      <c r="F7" s="13" t="s">
        <v>11</v>
      </c>
      <c r="G7" s="1"/>
      <c r="H7" s="1"/>
      <c r="I7" s="1"/>
      <c r="J7" s="1"/>
      <c r="K7" s="1"/>
      <c r="L7" s="1"/>
      <c r="M7" s="2"/>
    </row>
    <row r="8" spans="1:13" ht="68">
      <c r="A8" s="14" t="s">
        <v>12</v>
      </c>
      <c r="B8" s="10"/>
      <c r="C8" s="11">
        <v>250</v>
      </c>
      <c r="D8" s="11">
        <f t="shared" si="0"/>
        <v>0</v>
      </c>
      <c r="E8" s="12">
        <f t="shared" si="2"/>
        <v>0</v>
      </c>
      <c r="F8" s="13" t="s">
        <v>9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13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14</v>
      </c>
      <c r="G9" s="1"/>
      <c r="H9" s="1"/>
      <c r="I9" s="1"/>
      <c r="J9" s="1"/>
      <c r="K9" s="1"/>
      <c r="L9" s="1"/>
      <c r="M9" s="2"/>
    </row>
    <row r="10" spans="1:13" ht="36" customHeight="1">
      <c r="A10" s="9" t="s">
        <v>15</v>
      </c>
      <c r="B10" s="15"/>
      <c r="C10" s="11">
        <v>220</v>
      </c>
      <c r="D10" s="11">
        <f t="shared" si="0"/>
        <v>0</v>
      </c>
      <c r="E10" s="12">
        <f>B10*47</f>
        <v>0</v>
      </c>
      <c r="F10" s="13" t="s">
        <v>16</v>
      </c>
      <c r="G10" s="1"/>
      <c r="H10" s="1"/>
      <c r="I10" s="1"/>
      <c r="J10" s="1"/>
      <c r="K10" s="1"/>
      <c r="L10" s="1"/>
      <c r="M10" s="2"/>
    </row>
    <row r="11" spans="1:13" ht="51">
      <c r="A11" s="9" t="s">
        <v>114</v>
      </c>
      <c r="B11" s="15"/>
      <c r="C11" s="11">
        <v>220</v>
      </c>
      <c r="D11" s="11">
        <f t="shared" ref="D11:D12" si="3">C11*B11</f>
        <v>0</v>
      </c>
      <c r="E11" s="12">
        <f>B11*48</f>
        <v>0</v>
      </c>
      <c r="F11" s="13" t="s">
        <v>116</v>
      </c>
      <c r="G11" s="1"/>
      <c r="H11" s="1"/>
      <c r="I11" s="1"/>
      <c r="J11" s="1"/>
      <c r="K11" s="1"/>
      <c r="L11" s="1"/>
      <c r="M11" s="2"/>
    </row>
    <row r="12" spans="1:13" ht="51">
      <c r="A12" s="9" t="s">
        <v>115</v>
      </c>
      <c r="B12" s="15"/>
      <c r="C12" s="11">
        <v>200</v>
      </c>
      <c r="D12" s="11">
        <f t="shared" si="3"/>
        <v>0</v>
      </c>
      <c r="E12" s="12">
        <f t="shared" ref="E12" si="4">B12*48</f>
        <v>0</v>
      </c>
      <c r="F12" s="13" t="s">
        <v>116</v>
      </c>
      <c r="G12" s="1"/>
      <c r="H12" s="1"/>
      <c r="I12" s="1"/>
      <c r="J12" s="1"/>
      <c r="K12" s="1"/>
      <c r="L12" s="1"/>
      <c r="M12" s="2"/>
    </row>
    <row r="13" spans="1:13" ht="16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7">
      <c r="A14" s="21" t="s">
        <v>17</v>
      </c>
      <c r="B14" s="17"/>
      <c r="C14" s="18"/>
      <c r="D14" s="18"/>
      <c r="E14" s="22"/>
      <c r="F14" s="20"/>
      <c r="G14" s="1"/>
      <c r="H14" s="1"/>
      <c r="I14" s="1"/>
      <c r="J14" s="1"/>
      <c r="K14" s="1"/>
      <c r="L14" s="1"/>
      <c r="M14" s="2"/>
    </row>
    <row r="15" spans="1:13" ht="34">
      <c r="A15" s="9" t="s">
        <v>18</v>
      </c>
      <c r="B15" s="10"/>
      <c r="C15" s="11">
        <v>8.5</v>
      </c>
      <c r="D15" s="11">
        <f t="shared" ref="D15:D29" si="5">C15*B15</f>
        <v>0</v>
      </c>
      <c r="E15" s="23">
        <f>B15*0.5</f>
        <v>0</v>
      </c>
      <c r="F15" s="13" t="s">
        <v>19</v>
      </c>
      <c r="G15" s="1"/>
      <c r="H15" s="1"/>
      <c r="I15" s="1"/>
      <c r="J15" s="1"/>
      <c r="K15" s="1"/>
      <c r="L15" s="1"/>
      <c r="M15" s="2"/>
    </row>
    <row r="16" spans="1:13" ht="34">
      <c r="A16" s="9" t="s">
        <v>20</v>
      </c>
      <c r="B16" s="10"/>
      <c r="C16" s="11">
        <v>9</v>
      </c>
      <c r="D16" s="11">
        <f t="shared" si="5"/>
        <v>0</v>
      </c>
      <c r="E16" s="23">
        <f>B16*0.3</f>
        <v>0</v>
      </c>
      <c r="F16" s="13" t="s">
        <v>21</v>
      </c>
      <c r="G16" s="1"/>
      <c r="H16" s="1"/>
      <c r="I16" s="1"/>
      <c r="J16" s="1"/>
      <c r="K16" s="1"/>
      <c r="L16" s="1"/>
      <c r="M16" s="2"/>
    </row>
    <row r="17" spans="1:13" ht="34">
      <c r="A17" s="24" t="s">
        <v>22</v>
      </c>
      <c r="B17" s="10"/>
      <c r="C17" s="11">
        <v>8.5</v>
      </c>
      <c r="D17" s="11">
        <f t="shared" si="5"/>
        <v>0</v>
      </c>
      <c r="E17" s="23">
        <f>B17*0.5</f>
        <v>0</v>
      </c>
      <c r="F17" s="13" t="s">
        <v>23</v>
      </c>
      <c r="G17" s="1"/>
      <c r="H17" s="1"/>
      <c r="I17" s="1"/>
      <c r="J17" s="1"/>
      <c r="K17" s="1"/>
      <c r="L17" s="1"/>
      <c r="M17" s="2"/>
    </row>
    <row r="18" spans="1:13" ht="34">
      <c r="A18" s="9" t="s">
        <v>24</v>
      </c>
      <c r="B18" s="10">
        <v>30</v>
      </c>
      <c r="C18" s="11">
        <v>8.5</v>
      </c>
      <c r="D18" s="11">
        <f t="shared" si="5"/>
        <v>255</v>
      </c>
      <c r="E18" s="23">
        <f>B18</f>
        <v>30</v>
      </c>
      <c r="F18" s="13" t="s">
        <v>25</v>
      </c>
      <c r="G18" s="1"/>
      <c r="H18" s="1"/>
      <c r="I18" s="1"/>
      <c r="J18" s="1"/>
      <c r="K18" s="1"/>
      <c r="L18" s="1"/>
      <c r="M18" s="2"/>
    </row>
    <row r="19" spans="1:13" ht="24" customHeight="1">
      <c r="A19" s="24" t="s">
        <v>26</v>
      </c>
      <c r="B19" s="10">
        <v>30</v>
      </c>
      <c r="C19" s="11">
        <v>9.5</v>
      </c>
      <c r="D19" s="11">
        <f t="shared" si="5"/>
        <v>285</v>
      </c>
      <c r="E19" s="23">
        <f>B19*0.75</f>
        <v>22.5</v>
      </c>
      <c r="F19" s="13" t="s">
        <v>27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4" t="s">
        <v>28</v>
      </c>
      <c r="B20" s="10"/>
      <c r="C20" s="11">
        <v>9.5</v>
      </c>
      <c r="D20" s="11">
        <f t="shared" si="5"/>
        <v>0</v>
      </c>
      <c r="E20" s="23">
        <f>B20*1</f>
        <v>0</v>
      </c>
      <c r="F20" s="13" t="s">
        <v>29</v>
      </c>
      <c r="G20" s="1"/>
      <c r="H20" s="1"/>
      <c r="I20" s="1"/>
      <c r="J20" s="1"/>
      <c r="K20" s="1"/>
      <c r="L20" s="1"/>
      <c r="M20" s="2"/>
    </row>
    <row r="21" spans="1:13" ht="33" customHeight="1">
      <c r="A21" s="24" t="s">
        <v>30</v>
      </c>
      <c r="B21" s="10">
        <v>30</v>
      </c>
      <c r="C21" s="11">
        <v>9.5</v>
      </c>
      <c r="D21" s="11">
        <f t="shared" si="5"/>
        <v>285</v>
      </c>
      <c r="E21" s="23">
        <f>B21*0.5</f>
        <v>15</v>
      </c>
      <c r="F21" s="13" t="s">
        <v>31</v>
      </c>
      <c r="G21" s="1"/>
      <c r="H21" s="1"/>
      <c r="I21" s="1"/>
      <c r="J21" s="1"/>
      <c r="K21" s="1"/>
      <c r="L21" s="1"/>
      <c r="M21" s="2"/>
    </row>
    <row r="22" spans="1:13" ht="51">
      <c r="A22" s="24" t="s">
        <v>32</v>
      </c>
      <c r="B22" s="10"/>
      <c r="C22" s="11">
        <v>14</v>
      </c>
      <c r="D22" s="11">
        <f t="shared" si="5"/>
        <v>0</v>
      </c>
      <c r="E22" s="23">
        <f t="shared" ref="E22:E23" si="6">B22*3</f>
        <v>0</v>
      </c>
      <c r="F22" s="13" t="s">
        <v>33</v>
      </c>
      <c r="G22" s="1"/>
      <c r="H22" s="1"/>
      <c r="I22" s="1"/>
      <c r="J22" s="1"/>
      <c r="K22" s="1"/>
      <c r="L22" s="1"/>
      <c r="M22" s="2"/>
    </row>
    <row r="23" spans="1:13" ht="34">
      <c r="A23" s="24" t="s">
        <v>34</v>
      </c>
      <c r="B23" s="10"/>
      <c r="C23" s="11">
        <v>14</v>
      </c>
      <c r="D23" s="11">
        <f t="shared" si="5"/>
        <v>0</v>
      </c>
      <c r="E23" s="23">
        <f t="shared" si="6"/>
        <v>0</v>
      </c>
      <c r="F23" s="13" t="s">
        <v>35</v>
      </c>
      <c r="G23" s="1"/>
      <c r="H23" s="1"/>
      <c r="I23" s="1"/>
      <c r="J23" s="1"/>
      <c r="K23" s="1"/>
      <c r="L23" s="1"/>
      <c r="M23" s="2"/>
    </row>
    <row r="24" spans="1:13" ht="30" customHeight="1">
      <c r="A24" s="24" t="s">
        <v>113</v>
      </c>
      <c r="B24" s="10">
        <v>30</v>
      </c>
      <c r="C24" s="11">
        <v>9</v>
      </c>
      <c r="D24" s="11">
        <f t="shared" si="5"/>
        <v>270</v>
      </c>
      <c r="E24" s="23">
        <f>B24*1.5</f>
        <v>45</v>
      </c>
      <c r="F24" s="13" t="s">
        <v>36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4" t="s">
        <v>37</v>
      </c>
      <c r="B25" s="10">
        <v>30</v>
      </c>
      <c r="C25" s="11">
        <v>9.5</v>
      </c>
      <c r="D25" s="11">
        <f t="shared" si="5"/>
        <v>285</v>
      </c>
      <c r="E25" s="23">
        <f t="shared" ref="E25:E26" si="7">B25</f>
        <v>30</v>
      </c>
      <c r="F25" s="13" t="s">
        <v>38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4" t="s">
        <v>39</v>
      </c>
      <c r="B26" s="10"/>
      <c r="C26" s="11">
        <v>8</v>
      </c>
      <c r="D26" s="11">
        <f t="shared" si="5"/>
        <v>0</v>
      </c>
      <c r="E26" s="23">
        <f t="shared" si="7"/>
        <v>0</v>
      </c>
      <c r="F26" s="13" t="s">
        <v>40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41</v>
      </c>
      <c r="B27" s="10"/>
      <c r="C27" s="11">
        <v>12</v>
      </c>
      <c r="D27" s="11">
        <f t="shared" si="5"/>
        <v>0</v>
      </c>
      <c r="E27" s="23">
        <f>B27*4</f>
        <v>0</v>
      </c>
      <c r="F27" s="13" t="s">
        <v>42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43</v>
      </c>
      <c r="B28" s="10"/>
      <c r="C28" s="11">
        <v>6</v>
      </c>
      <c r="D28" s="11">
        <f t="shared" si="5"/>
        <v>0</v>
      </c>
      <c r="E28" s="23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44</v>
      </c>
      <c r="B29" s="10"/>
      <c r="C29" s="11">
        <v>9.5</v>
      </c>
      <c r="D29" s="11">
        <f t="shared" si="5"/>
        <v>0</v>
      </c>
      <c r="E29" s="23">
        <f>B29*0.5</f>
        <v>0</v>
      </c>
      <c r="F29" s="13" t="s">
        <v>45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2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5" t="s">
        <v>46</v>
      </c>
      <c r="B31" s="26"/>
      <c r="C31" s="18"/>
      <c r="D31" s="18"/>
      <c r="E31" s="22"/>
      <c r="F31" s="20"/>
      <c r="G31" s="1"/>
      <c r="H31" s="1"/>
      <c r="I31" s="1"/>
      <c r="J31" s="1"/>
      <c r="K31" s="1"/>
      <c r="L31" s="1"/>
      <c r="M31" s="2"/>
    </row>
    <row r="32" spans="1:13" ht="51">
      <c r="A32" s="9" t="s">
        <v>47</v>
      </c>
      <c r="B32" s="10"/>
      <c r="C32" s="11">
        <v>21</v>
      </c>
      <c r="D32" s="11">
        <f t="shared" ref="D32:D39" si="8">C32*B32</f>
        <v>0</v>
      </c>
      <c r="E32" s="12">
        <f>B32*5</f>
        <v>0</v>
      </c>
      <c r="F32" s="13" t="s">
        <v>48</v>
      </c>
      <c r="G32" s="1"/>
      <c r="H32" s="1"/>
      <c r="I32" s="1"/>
      <c r="J32" s="1"/>
      <c r="K32" s="1"/>
      <c r="L32" s="1"/>
      <c r="M32" s="2"/>
    </row>
    <row r="33" spans="1:13" ht="34">
      <c r="A33" s="9" t="s">
        <v>49</v>
      </c>
      <c r="B33" s="10"/>
      <c r="C33" s="11">
        <v>15</v>
      </c>
      <c r="D33" s="11">
        <f t="shared" si="8"/>
        <v>0</v>
      </c>
      <c r="E33" s="12">
        <f t="shared" ref="E33:E34" si="9">B33*6</f>
        <v>0</v>
      </c>
      <c r="F33" s="13" t="s">
        <v>50</v>
      </c>
      <c r="G33" s="1"/>
      <c r="H33" s="1"/>
      <c r="I33" s="1"/>
      <c r="J33" s="1"/>
      <c r="K33" s="1"/>
      <c r="L33" s="1"/>
      <c r="M33" s="2"/>
    </row>
    <row r="34" spans="1:13" ht="51">
      <c r="A34" s="9" t="s">
        <v>51</v>
      </c>
      <c r="B34" s="10"/>
      <c r="C34" s="11">
        <v>17</v>
      </c>
      <c r="D34" s="11">
        <f t="shared" si="8"/>
        <v>0</v>
      </c>
      <c r="E34" s="12">
        <f t="shared" si="9"/>
        <v>0</v>
      </c>
      <c r="F34" s="13" t="s">
        <v>52</v>
      </c>
      <c r="G34" s="1"/>
      <c r="H34" s="1"/>
      <c r="I34" s="1"/>
      <c r="J34" s="1"/>
      <c r="K34" s="1"/>
      <c r="L34" s="1"/>
      <c r="M34" s="2"/>
    </row>
    <row r="35" spans="1:13" ht="51">
      <c r="A35" s="9" t="s">
        <v>53</v>
      </c>
      <c r="B35" s="10"/>
      <c r="C35" s="11">
        <v>17</v>
      </c>
      <c r="D35" s="11">
        <f t="shared" si="8"/>
        <v>0</v>
      </c>
      <c r="E35" s="12">
        <f>B35*5</f>
        <v>0</v>
      </c>
      <c r="F35" s="13" t="s">
        <v>54</v>
      </c>
      <c r="G35" s="1"/>
      <c r="H35" s="1"/>
      <c r="I35" s="1"/>
      <c r="J35" s="1"/>
      <c r="K35" s="1"/>
      <c r="L35" s="1"/>
      <c r="M35" s="2"/>
    </row>
    <row r="36" spans="1:13" ht="34">
      <c r="A36" s="9" t="s">
        <v>55</v>
      </c>
      <c r="B36" s="10"/>
      <c r="C36" s="11">
        <v>15</v>
      </c>
      <c r="D36" s="11">
        <f t="shared" si="8"/>
        <v>0</v>
      </c>
      <c r="E36" s="12">
        <f t="shared" ref="E36:E38" si="10">B36*4</f>
        <v>0</v>
      </c>
      <c r="F36" s="13" t="s">
        <v>56</v>
      </c>
      <c r="G36" s="1"/>
      <c r="H36" s="1"/>
      <c r="I36" s="1"/>
      <c r="J36" s="1"/>
      <c r="K36" s="1"/>
      <c r="L36" s="1"/>
      <c r="M36" s="2"/>
    </row>
    <row r="37" spans="1:13" ht="34">
      <c r="A37" s="9" t="s">
        <v>57</v>
      </c>
      <c r="B37" s="10"/>
      <c r="C37" s="11">
        <f>14/1.15</f>
        <v>12.173913043478262</v>
      </c>
      <c r="D37" s="11">
        <f t="shared" si="8"/>
        <v>0</v>
      </c>
      <c r="E37" s="12">
        <f t="shared" si="10"/>
        <v>0</v>
      </c>
      <c r="F37" s="13" t="s">
        <v>58</v>
      </c>
      <c r="G37" s="1"/>
      <c r="H37" s="1"/>
      <c r="I37" s="1"/>
      <c r="J37" s="1"/>
      <c r="K37" s="1"/>
      <c r="L37" s="1"/>
      <c r="M37" s="2"/>
    </row>
    <row r="38" spans="1:13" ht="34">
      <c r="A38" s="9" t="s">
        <v>59</v>
      </c>
      <c r="B38" s="10"/>
      <c r="C38" s="11">
        <v>15</v>
      </c>
      <c r="D38" s="11">
        <f t="shared" si="8"/>
        <v>0</v>
      </c>
      <c r="E38" s="12">
        <f t="shared" si="10"/>
        <v>0</v>
      </c>
      <c r="F38" s="13" t="s">
        <v>60</v>
      </c>
      <c r="G38" s="1"/>
      <c r="H38" s="1"/>
      <c r="I38" s="1"/>
      <c r="J38" s="1"/>
      <c r="K38" s="1"/>
      <c r="L38" s="1"/>
      <c r="M38" s="2"/>
    </row>
    <row r="39" spans="1:13" ht="34">
      <c r="A39" s="9" t="s">
        <v>61</v>
      </c>
      <c r="B39" s="10"/>
      <c r="C39" s="11">
        <v>18</v>
      </c>
      <c r="D39" s="11">
        <f t="shared" si="8"/>
        <v>0</v>
      </c>
      <c r="E39" s="12">
        <f>B39*5</f>
        <v>0</v>
      </c>
      <c r="F39" s="13" t="s">
        <v>62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7"/>
      <c r="B40" s="28"/>
      <c r="C40" s="29"/>
      <c r="D40" s="29"/>
      <c r="E40" s="30"/>
      <c r="F40" s="31"/>
      <c r="G40" s="1"/>
      <c r="H40" s="1"/>
      <c r="I40" s="1"/>
      <c r="J40" s="1"/>
      <c r="K40" s="1"/>
      <c r="L40" s="1"/>
      <c r="M40" s="2"/>
    </row>
    <row r="41" spans="1:13" ht="27" customHeight="1">
      <c r="A41" s="32" t="s">
        <v>63</v>
      </c>
      <c r="B41" s="33"/>
      <c r="C41" s="34"/>
      <c r="D41" s="34"/>
      <c r="E41" s="35"/>
      <c r="F41" s="36"/>
      <c r="G41" s="1"/>
      <c r="H41" s="1"/>
      <c r="I41" s="1"/>
      <c r="J41" s="1"/>
      <c r="K41" s="1"/>
      <c r="L41" s="1"/>
      <c r="M41" s="2"/>
    </row>
    <row r="42" spans="1:13" ht="34">
      <c r="A42" s="9" t="s">
        <v>64</v>
      </c>
      <c r="B42" s="10"/>
      <c r="C42" s="11">
        <v>55</v>
      </c>
      <c r="D42" s="11">
        <f t="shared" ref="D42:D47" si="11">C42*B42</f>
        <v>0</v>
      </c>
      <c r="E42" s="12">
        <f t="shared" ref="E42:E45" si="12">B42*18*1.5</f>
        <v>0</v>
      </c>
      <c r="F42" s="13" t="s">
        <v>65</v>
      </c>
      <c r="G42" s="1"/>
      <c r="H42" s="1"/>
      <c r="I42" s="1"/>
      <c r="J42" s="1"/>
      <c r="K42" s="1"/>
      <c r="L42" s="1"/>
      <c r="M42" s="2"/>
    </row>
    <row r="43" spans="1:13" ht="51">
      <c r="A43" s="9" t="s">
        <v>66</v>
      </c>
      <c r="B43" s="10"/>
      <c r="C43" s="11">
        <v>55</v>
      </c>
      <c r="D43" s="11">
        <f t="shared" si="11"/>
        <v>0</v>
      </c>
      <c r="E43" s="12">
        <f t="shared" si="12"/>
        <v>0</v>
      </c>
      <c r="F43" s="13" t="s">
        <v>67</v>
      </c>
      <c r="G43" s="1"/>
      <c r="H43" s="1"/>
      <c r="I43" s="1"/>
      <c r="J43" s="1"/>
      <c r="K43" s="1"/>
      <c r="L43" s="1"/>
      <c r="M43" s="2"/>
    </row>
    <row r="44" spans="1:13" ht="51">
      <c r="A44" s="9" t="s">
        <v>68</v>
      </c>
      <c r="B44" s="10"/>
      <c r="C44" s="11">
        <v>60</v>
      </c>
      <c r="D44" s="11">
        <f t="shared" si="11"/>
        <v>0</v>
      </c>
      <c r="E44" s="12">
        <f t="shared" si="12"/>
        <v>0</v>
      </c>
      <c r="F44" s="13" t="s">
        <v>69</v>
      </c>
      <c r="G44" s="1"/>
      <c r="H44" s="1"/>
      <c r="I44" s="1"/>
      <c r="J44" s="1"/>
      <c r="K44" s="1"/>
      <c r="L44" s="1"/>
      <c r="M44" s="2"/>
    </row>
    <row r="45" spans="1:13" ht="51">
      <c r="A45" s="9" t="s">
        <v>70</v>
      </c>
      <c r="B45" s="10"/>
      <c r="C45" s="11">
        <v>55</v>
      </c>
      <c r="D45" s="11">
        <f t="shared" si="11"/>
        <v>0</v>
      </c>
      <c r="E45" s="12">
        <f t="shared" si="12"/>
        <v>0</v>
      </c>
      <c r="F45" s="13" t="s">
        <v>69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71</v>
      </c>
      <c r="B46" s="10"/>
      <c r="C46" s="11">
        <v>35</v>
      </c>
      <c r="D46" s="11">
        <f t="shared" si="11"/>
        <v>0</v>
      </c>
      <c r="E46" s="12">
        <f t="shared" ref="E46:E47" si="13">B46*12*1.5</f>
        <v>0</v>
      </c>
      <c r="F46" s="13" t="s">
        <v>72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73</v>
      </c>
      <c r="B47" s="10"/>
      <c r="C47" s="11">
        <v>40</v>
      </c>
      <c r="D47" s="11">
        <f t="shared" si="11"/>
        <v>0</v>
      </c>
      <c r="E47" s="12">
        <f t="shared" si="13"/>
        <v>0</v>
      </c>
      <c r="F47" s="13" t="s">
        <v>74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2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5" t="s">
        <v>75</v>
      </c>
      <c r="B49" s="17"/>
      <c r="C49" s="18"/>
      <c r="D49" s="18"/>
      <c r="E49" s="22"/>
      <c r="F49" s="20"/>
      <c r="G49" s="1"/>
      <c r="H49" s="1"/>
      <c r="I49" s="1"/>
      <c r="J49" s="1"/>
      <c r="K49" s="1"/>
      <c r="L49" s="1"/>
      <c r="M49" s="2"/>
    </row>
    <row r="50" spans="1:13" ht="51">
      <c r="A50" s="37" t="s">
        <v>76</v>
      </c>
      <c r="B50" s="38"/>
      <c r="C50" s="39">
        <v>25</v>
      </c>
      <c r="D50" s="39">
        <f t="shared" ref="D50:D51" si="14">C50*B50</f>
        <v>0</v>
      </c>
      <c r="E50" s="40">
        <f t="shared" ref="E50:E51" si="15">B50*12</f>
        <v>0</v>
      </c>
      <c r="F50" s="41" t="s">
        <v>77</v>
      </c>
      <c r="G50" s="1"/>
      <c r="H50" s="1"/>
      <c r="I50" s="1"/>
      <c r="J50" s="1"/>
      <c r="K50" s="1"/>
      <c r="L50" s="1"/>
      <c r="M50" s="2"/>
    </row>
    <row r="51" spans="1:13" ht="51">
      <c r="A51" s="9" t="s">
        <v>78</v>
      </c>
      <c r="B51" s="10"/>
      <c r="C51" s="11">
        <v>35</v>
      </c>
      <c r="D51" s="11">
        <f t="shared" si="14"/>
        <v>0</v>
      </c>
      <c r="E51" s="40">
        <f t="shared" si="15"/>
        <v>0</v>
      </c>
      <c r="F51" s="13" t="s">
        <v>77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2"/>
      <c r="F52" s="20"/>
      <c r="G52" s="1"/>
      <c r="H52" s="1"/>
      <c r="I52" s="1"/>
      <c r="J52" s="1"/>
      <c r="K52" s="1"/>
      <c r="L52" s="1"/>
      <c r="M52" s="2"/>
    </row>
    <row r="53" spans="1:13" ht="85">
      <c r="A53" s="42" t="s">
        <v>79</v>
      </c>
      <c r="B53" s="43"/>
      <c r="C53" s="18">
        <v>1500</v>
      </c>
      <c r="D53" s="18">
        <f>C53*B53</f>
        <v>0</v>
      </c>
      <c r="E53" s="22">
        <f>B53*(C53/4.3)</f>
        <v>0</v>
      </c>
      <c r="F53" s="20" t="s">
        <v>80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2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5" t="s">
        <v>81</v>
      </c>
      <c r="B55" s="17"/>
      <c r="C55" s="3"/>
      <c r="D55" s="3"/>
      <c r="E55" s="22"/>
      <c r="F55" s="20"/>
      <c r="G55" s="1"/>
      <c r="H55" s="1"/>
      <c r="I55" s="1"/>
      <c r="J55" s="1"/>
      <c r="K55" s="1"/>
      <c r="L55" s="1"/>
      <c r="M55" s="2"/>
    </row>
    <row r="56" spans="1:13" ht="34">
      <c r="A56" s="9" t="s">
        <v>82</v>
      </c>
      <c r="B56" s="10"/>
      <c r="C56" s="11">
        <v>9</v>
      </c>
      <c r="D56" s="11">
        <f t="shared" ref="D56:D58" si="16">C56*B56</f>
        <v>0</v>
      </c>
      <c r="E56" s="12">
        <f t="shared" ref="E56:E58" si="17">B56</f>
        <v>0</v>
      </c>
      <c r="F56" s="13" t="s">
        <v>83</v>
      </c>
      <c r="G56" s="1"/>
      <c r="H56" s="1"/>
      <c r="I56" s="1"/>
      <c r="J56" s="1"/>
      <c r="K56" s="1"/>
      <c r="L56" s="1"/>
      <c r="M56" s="2"/>
    </row>
    <row r="57" spans="1:13" ht="51">
      <c r="A57" s="9" t="s">
        <v>84</v>
      </c>
      <c r="B57" s="10"/>
      <c r="C57" s="11">
        <v>9</v>
      </c>
      <c r="D57" s="11">
        <f t="shared" si="16"/>
        <v>0</v>
      </c>
      <c r="E57" s="12">
        <f t="shared" si="17"/>
        <v>0</v>
      </c>
      <c r="F57" s="13" t="s">
        <v>85</v>
      </c>
      <c r="G57" s="1"/>
      <c r="H57" s="1"/>
      <c r="I57" s="1"/>
      <c r="J57" s="1"/>
      <c r="K57" s="1"/>
      <c r="L57" s="1"/>
      <c r="M57" s="2"/>
    </row>
    <row r="58" spans="1:13" ht="34">
      <c r="A58" s="9" t="s">
        <v>86</v>
      </c>
      <c r="B58" s="10"/>
      <c r="C58" s="11">
        <v>9</v>
      </c>
      <c r="D58" s="11">
        <f t="shared" si="16"/>
        <v>0</v>
      </c>
      <c r="E58" s="12">
        <f t="shared" si="17"/>
        <v>0</v>
      </c>
      <c r="F58" s="13" t="s">
        <v>87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2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88</v>
      </c>
      <c r="B60" s="17"/>
      <c r="C60" s="3"/>
      <c r="D60" s="3"/>
      <c r="E60" s="22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89</v>
      </c>
      <c r="B61" s="10"/>
      <c r="C61" s="11">
        <v>12</v>
      </c>
      <c r="D61" s="11">
        <f t="shared" ref="D61:D70" si="18">C61*B61</f>
        <v>0</v>
      </c>
      <c r="E61" s="12">
        <f>B61*4</f>
        <v>0</v>
      </c>
      <c r="F61" s="12" t="s">
        <v>42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90</v>
      </c>
      <c r="B62" s="10"/>
      <c r="C62" s="11">
        <v>15</v>
      </c>
      <c r="D62" s="11">
        <f t="shared" si="18"/>
        <v>0</v>
      </c>
      <c r="E62" s="12">
        <f t="shared" ref="E62:E63" si="19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91</v>
      </c>
      <c r="B63" s="10"/>
      <c r="C63" s="11">
        <v>17</v>
      </c>
      <c r="D63" s="11">
        <f t="shared" si="18"/>
        <v>0</v>
      </c>
      <c r="E63" s="12">
        <f t="shared" si="19"/>
        <v>0</v>
      </c>
      <c r="F63" s="13" t="s">
        <v>92</v>
      </c>
      <c r="G63" s="1"/>
      <c r="H63" s="1"/>
      <c r="I63" s="1"/>
      <c r="J63" s="1"/>
      <c r="K63" s="1"/>
      <c r="L63" s="1"/>
      <c r="M63" s="2"/>
    </row>
    <row r="64" spans="1:13" ht="34">
      <c r="A64" s="9" t="s">
        <v>93</v>
      </c>
      <c r="B64" s="10"/>
      <c r="C64" s="11">
        <v>8.5</v>
      </c>
      <c r="D64" s="11">
        <f t="shared" si="18"/>
        <v>0</v>
      </c>
      <c r="E64" s="12">
        <f>B64</f>
        <v>0</v>
      </c>
      <c r="F64" s="13" t="s">
        <v>25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94</v>
      </c>
      <c r="B65" s="10"/>
      <c r="C65" s="11">
        <v>35</v>
      </c>
      <c r="D65" s="11">
        <f t="shared" si="18"/>
        <v>0</v>
      </c>
      <c r="E65" s="12">
        <f t="shared" ref="E65:E66" si="20">B65*12*1.5</f>
        <v>0</v>
      </c>
      <c r="F65" s="13" t="s">
        <v>72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95</v>
      </c>
      <c r="B66" s="10"/>
      <c r="C66" s="11">
        <v>40</v>
      </c>
      <c r="D66" s="11">
        <f t="shared" si="18"/>
        <v>0</v>
      </c>
      <c r="E66" s="12">
        <f t="shared" si="20"/>
        <v>0</v>
      </c>
      <c r="F66" s="13" t="s">
        <v>74</v>
      </c>
      <c r="G66" s="1"/>
      <c r="H66" s="1"/>
      <c r="I66" s="1"/>
      <c r="J66" s="1"/>
      <c r="K66" s="1"/>
      <c r="L66" s="1"/>
      <c r="M66" s="2"/>
    </row>
    <row r="67" spans="1:13" ht="34">
      <c r="A67" s="9" t="s">
        <v>96</v>
      </c>
      <c r="B67" s="10"/>
      <c r="C67" s="11">
        <v>55</v>
      </c>
      <c r="D67" s="11">
        <f t="shared" si="18"/>
        <v>0</v>
      </c>
      <c r="E67" s="12">
        <f t="shared" ref="E67:E70" si="21">B67*18*1.5</f>
        <v>0</v>
      </c>
      <c r="F67" s="13" t="s">
        <v>65</v>
      </c>
      <c r="G67" s="1"/>
      <c r="H67" s="1"/>
      <c r="I67" s="1"/>
      <c r="J67" s="1"/>
      <c r="K67" s="1"/>
      <c r="L67" s="1"/>
      <c r="M67" s="2"/>
    </row>
    <row r="68" spans="1:13" ht="51">
      <c r="A68" s="9" t="s">
        <v>97</v>
      </c>
      <c r="B68" s="10"/>
      <c r="C68" s="11">
        <v>55</v>
      </c>
      <c r="D68" s="11">
        <f t="shared" si="18"/>
        <v>0</v>
      </c>
      <c r="E68" s="12">
        <f t="shared" si="21"/>
        <v>0</v>
      </c>
      <c r="F68" s="13" t="s">
        <v>67</v>
      </c>
      <c r="G68" s="1"/>
      <c r="H68" s="1"/>
      <c r="I68" s="1"/>
      <c r="J68" s="1"/>
      <c r="K68" s="1"/>
      <c r="L68" s="1"/>
      <c r="M68" s="2"/>
    </row>
    <row r="69" spans="1:13" ht="51">
      <c r="A69" s="9" t="s">
        <v>98</v>
      </c>
      <c r="B69" s="10"/>
      <c r="C69" s="11">
        <v>60</v>
      </c>
      <c r="D69" s="11">
        <f t="shared" si="18"/>
        <v>0</v>
      </c>
      <c r="E69" s="12">
        <f t="shared" si="21"/>
        <v>0</v>
      </c>
      <c r="F69" s="13" t="s">
        <v>99</v>
      </c>
      <c r="G69" s="1"/>
      <c r="H69" s="1"/>
      <c r="I69" s="1"/>
      <c r="J69" s="1"/>
      <c r="K69" s="1"/>
      <c r="L69" s="1"/>
      <c r="M69" s="2"/>
    </row>
    <row r="70" spans="1:13" ht="51">
      <c r="A70" s="9" t="s">
        <v>100</v>
      </c>
      <c r="B70" s="10"/>
      <c r="C70" s="11">
        <v>55</v>
      </c>
      <c r="D70" s="11">
        <f t="shared" si="18"/>
        <v>0</v>
      </c>
      <c r="E70" s="12">
        <f t="shared" si="21"/>
        <v>0</v>
      </c>
      <c r="F70" s="13" t="s">
        <v>99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2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4" t="s">
        <v>101</v>
      </c>
      <c r="B72" s="17"/>
      <c r="C72" s="3"/>
      <c r="D72" s="45">
        <f>SUM(D5:D70)</f>
        <v>1380</v>
      </c>
      <c r="E72" s="22"/>
      <c r="F72" s="20"/>
      <c r="G72" s="1"/>
      <c r="H72" s="114">
        <f>D72+'Morning Afternoon Tea Menu  '!D35</f>
        <v>2545</v>
      </c>
      <c r="I72" s="1"/>
      <c r="J72" s="1"/>
      <c r="K72" s="1"/>
      <c r="L72" s="1"/>
      <c r="M72" s="2"/>
    </row>
    <row r="73" spans="1:13" ht="15.75" customHeight="1">
      <c r="A73" s="16" t="s">
        <v>102</v>
      </c>
      <c r="B73" s="17"/>
      <c r="C73" s="3"/>
      <c r="D73" s="18">
        <f>D72/1.15</f>
        <v>1200</v>
      </c>
      <c r="E73" s="22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6"/>
      <c r="B74" s="47"/>
      <c r="C74" s="48"/>
      <c r="D74" s="48"/>
      <c r="E74" s="49"/>
      <c r="F74" s="50"/>
      <c r="G74" s="1"/>
      <c r="H74" s="1"/>
      <c r="I74" s="1"/>
      <c r="J74" s="1"/>
      <c r="K74" s="1"/>
      <c r="L74" s="1"/>
      <c r="M74" s="2"/>
    </row>
    <row r="75" spans="1:13" ht="15.75" customHeight="1">
      <c r="A75" s="44" t="s">
        <v>103</v>
      </c>
      <c r="B75" s="17"/>
      <c r="C75" s="3"/>
      <c r="D75" s="3"/>
      <c r="E75" s="51">
        <f>SUM(E5:E60)</f>
        <v>142.5</v>
      </c>
      <c r="F75" s="52"/>
      <c r="G75" s="1"/>
      <c r="H75" s="1"/>
      <c r="I75" s="1"/>
      <c r="J75" s="1"/>
      <c r="K75" s="1"/>
      <c r="L75" s="1"/>
      <c r="M75" s="2"/>
    </row>
    <row r="76" spans="1:13" ht="15.75" customHeight="1">
      <c r="A76" s="44" t="s">
        <v>104</v>
      </c>
      <c r="B76" s="43">
        <v>50</v>
      </c>
      <c r="C76" s="3"/>
      <c r="D76" s="3"/>
      <c r="E76" s="51"/>
      <c r="F76" s="53"/>
      <c r="G76" s="1"/>
      <c r="H76" s="1"/>
      <c r="I76" s="1"/>
      <c r="J76" s="1"/>
      <c r="K76" s="1"/>
      <c r="L76" s="1"/>
      <c r="M76" s="2"/>
    </row>
    <row r="77" spans="1:13" ht="15.75" customHeight="1">
      <c r="A77" s="44" t="s">
        <v>105</v>
      </c>
      <c r="B77" s="17"/>
      <c r="C77" s="3"/>
      <c r="D77" s="3"/>
      <c r="E77" s="54">
        <f>E75/B76</f>
        <v>2.85</v>
      </c>
      <c r="F77" s="55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4" t="s">
        <v>106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107</v>
      </c>
      <c r="B80" s="17"/>
      <c r="C80" s="3"/>
      <c r="D80" s="3"/>
      <c r="E80" s="56" t="s">
        <v>108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109</v>
      </c>
      <c r="B81" s="17"/>
      <c r="C81" s="3"/>
      <c r="D81" s="3"/>
      <c r="E81" s="56" t="s">
        <v>110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111</v>
      </c>
      <c r="B82" s="17"/>
      <c r="C82" s="3"/>
      <c r="D82" s="3"/>
      <c r="E82" s="56" t="s">
        <v>112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6"/>
      <c r="B83" s="47"/>
      <c r="C83" s="48"/>
      <c r="D83" s="48"/>
      <c r="E83" s="50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7"/>
      <c r="C84" s="1"/>
      <c r="D84" s="1"/>
      <c r="E84" s="58"/>
      <c r="F84" s="58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7"/>
      <c r="C85" s="1"/>
      <c r="D85" s="1"/>
      <c r="E85" s="58"/>
      <c r="F85" s="58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7"/>
      <c r="C86" s="1"/>
      <c r="D86" s="1"/>
      <c r="E86" s="58"/>
      <c r="F86" s="58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7"/>
      <c r="C87" s="1"/>
      <c r="D87" s="1"/>
      <c r="E87" s="58"/>
      <c r="F87" s="58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7"/>
      <c r="C88" s="1"/>
      <c r="D88" s="1"/>
      <c r="E88" s="58"/>
      <c r="F88" s="58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7"/>
      <c r="C89" s="1"/>
      <c r="D89" s="1"/>
      <c r="E89" s="58"/>
      <c r="F89" s="58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7"/>
      <c r="C90" s="1"/>
      <c r="D90" s="1"/>
      <c r="E90" s="58"/>
      <c r="F90" s="58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7"/>
      <c r="C91" s="1"/>
      <c r="D91" s="1"/>
      <c r="E91" s="58"/>
      <c r="F91" s="58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7"/>
      <c r="C92" s="1"/>
      <c r="D92" s="1"/>
      <c r="E92" s="58"/>
      <c r="F92" s="58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7"/>
      <c r="C93" s="1"/>
      <c r="D93" s="1"/>
      <c r="E93" s="58"/>
      <c r="F93" s="58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7"/>
      <c r="C94" s="1"/>
      <c r="D94" s="1"/>
      <c r="E94" s="58"/>
      <c r="F94" s="58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7"/>
      <c r="C95" s="1"/>
      <c r="D95" s="1"/>
      <c r="E95" s="58"/>
      <c r="F95" s="58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7"/>
      <c r="C96" s="1"/>
      <c r="D96" s="1"/>
      <c r="E96" s="58"/>
      <c r="F96" s="58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7"/>
      <c r="C97" s="1"/>
      <c r="D97" s="1"/>
      <c r="E97" s="58"/>
      <c r="F97" s="58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7"/>
      <c r="C98" s="1"/>
      <c r="D98" s="1"/>
      <c r="E98" s="58"/>
      <c r="F98" s="58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7"/>
      <c r="C99" s="1"/>
      <c r="D99" s="1"/>
      <c r="E99" s="58"/>
      <c r="F99" s="58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7"/>
      <c r="C100" s="1"/>
      <c r="D100" s="1"/>
      <c r="E100" s="58"/>
      <c r="F100" s="58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7"/>
      <c r="C101" s="1"/>
      <c r="D101" s="1"/>
      <c r="E101" s="58"/>
      <c r="F101" s="58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7"/>
      <c r="C102" s="1"/>
      <c r="D102" s="1"/>
      <c r="E102" s="58"/>
      <c r="F102" s="58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7"/>
      <c r="C103" s="1"/>
      <c r="D103" s="1"/>
      <c r="E103" s="58"/>
      <c r="F103" s="58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7"/>
      <c r="C104" s="1"/>
      <c r="D104" s="1"/>
      <c r="E104" s="58"/>
      <c r="F104" s="58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7"/>
      <c r="C105" s="1"/>
      <c r="D105" s="1"/>
      <c r="E105" s="58"/>
      <c r="F105" s="58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7"/>
      <c r="C106" s="1"/>
      <c r="D106" s="1"/>
      <c r="E106" s="58"/>
      <c r="F106" s="58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7"/>
      <c r="C107" s="1"/>
      <c r="D107" s="1"/>
      <c r="E107" s="58"/>
      <c r="F107" s="58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7"/>
      <c r="C108" s="1"/>
      <c r="D108" s="1"/>
      <c r="E108" s="58"/>
      <c r="F108" s="58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7"/>
      <c r="C109" s="1"/>
      <c r="D109" s="1"/>
      <c r="E109" s="58"/>
      <c r="F109" s="58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7"/>
      <c r="C110" s="1"/>
      <c r="D110" s="1"/>
      <c r="E110" s="58"/>
      <c r="F110" s="58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7"/>
      <c r="C111" s="1"/>
      <c r="D111" s="1"/>
      <c r="E111" s="58"/>
      <c r="F111" s="58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7"/>
      <c r="C112" s="1"/>
      <c r="D112" s="1"/>
      <c r="E112" s="58"/>
      <c r="F112" s="58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7"/>
      <c r="C113" s="1"/>
      <c r="D113" s="1"/>
      <c r="E113" s="58"/>
      <c r="F113" s="58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7"/>
      <c r="C114" s="1"/>
      <c r="D114" s="1"/>
      <c r="E114" s="58"/>
      <c r="F114" s="58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7"/>
      <c r="C115" s="1"/>
      <c r="D115" s="1"/>
      <c r="E115" s="58"/>
      <c r="F115" s="58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7"/>
      <c r="C116" s="1"/>
      <c r="D116" s="1"/>
      <c r="E116" s="58"/>
      <c r="F116" s="58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7"/>
      <c r="C117" s="1"/>
      <c r="D117" s="1"/>
      <c r="E117" s="58"/>
      <c r="F117" s="58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7"/>
      <c r="C118" s="1"/>
      <c r="D118" s="1"/>
      <c r="E118" s="58"/>
      <c r="F118" s="58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7"/>
      <c r="C119" s="1"/>
      <c r="D119" s="1"/>
      <c r="E119" s="58"/>
      <c r="F119" s="58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7"/>
      <c r="C120" s="1"/>
      <c r="D120" s="1"/>
      <c r="E120" s="58"/>
      <c r="F120" s="58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7"/>
      <c r="C121" s="1"/>
      <c r="D121" s="1"/>
      <c r="E121" s="58"/>
      <c r="F121" s="58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7"/>
      <c r="C122" s="1"/>
      <c r="D122" s="1"/>
      <c r="E122" s="58"/>
      <c r="F122" s="58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7"/>
      <c r="C123" s="1"/>
      <c r="D123" s="1"/>
      <c r="E123" s="58"/>
      <c r="F123" s="58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7"/>
      <c r="C124" s="1"/>
      <c r="D124" s="1"/>
      <c r="E124" s="58"/>
      <c r="F124" s="58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7"/>
      <c r="C125" s="1"/>
      <c r="D125" s="1"/>
      <c r="E125" s="58"/>
      <c r="F125" s="58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7"/>
      <c r="C126" s="1"/>
      <c r="D126" s="1"/>
      <c r="E126" s="58"/>
      <c r="F126" s="58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7"/>
      <c r="C127" s="1"/>
      <c r="D127" s="1"/>
      <c r="E127" s="58"/>
      <c r="F127" s="58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7"/>
      <c r="C128" s="1"/>
      <c r="D128" s="1"/>
      <c r="E128" s="58"/>
      <c r="F128" s="58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7"/>
      <c r="C129" s="1"/>
      <c r="D129" s="1"/>
      <c r="E129" s="58"/>
      <c r="F129" s="58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7"/>
      <c r="C130" s="1"/>
      <c r="D130" s="1"/>
      <c r="E130" s="58"/>
      <c r="F130" s="58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7"/>
      <c r="C131" s="1"/>
      <c r="D131" s="1"/>
      <c r="E131" s="58"/>
      <c r="F131" s="58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7"/>
      <c r="C132" s="1"/>
      <c r="D132" s="1"/>
      <c r="E132" s="58"/>
      <c r="F132" s="58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7"/>
      <c r="C133" s="1"/>
      <c r="D133" s="1"/>
      <c r="E133" s="58"/>
      <c r="F133" s="58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7"/>
      <c r="C134" s="1"/>
      <c r="D134" s="1"/>
      <c r="E134" s="58"/>
      <c r="F134" s="58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7"/>
      <c r="C135" s="1"/>
      <c r="D135" s="1"/>
      <c r="E135" s="58"/>
      <c r="F135" s="58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7"/>
      <c r="C136" s="1"/>
      <c r="D136" s="1"/>
      <c r="E136" s="58"/>
      <c r="F136" s="58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7"/>
      <c r="C137" s="1"/>
      <c r="D137" s="1"/>
      <c r="E137" s="58"/>
      <c r="F137" s="58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7"/>
      <c r="C138" s="1"/>
      <c r="D138" s="1"/>
      <c r="E138" s="58"/>
      <c r="F138" s="58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7"/>
      <c r="C139" s="1"/>
      <c r="D139" s="1"/>
      <c r="E139" s="58"/>
      <c r="F139" s="58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7"/>
      <c r="C140" s="1"/>
      <c r="D140" s="1"/>
      <c r="E140" s="58"/>
      <c r="F140" s="58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7"/>
      <c r="C141" s="1"/>
      <c r="D141" s="1"/>
      <c r="E141" s="58"/>
      <c r="F141" s="58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7"/>
      <c r="C142" s="1"/>
      <c r="D142" s="1"/>
      <c r="E142" s="58"/>
      <c r="F142" s="58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7"/>
      <c r="C143" s="1"/>
      <c r="D143" s="1"/>
      <c r="E143" s="58"/>
      <c r="F143" s="58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7"/>
      <c r="C144" s="1"/>
      <c r="D144" s="1"/>
      <c r="E144" s="58"/>
      <c r="F144" s="58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7"/>
      <c r="C145" s="1"/>
      <c r="D145" s="1"/>
      <c r="E145" s="58"/>
      <c r="F145" s="58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7"/>
      <c r="C146" s="1"/>
      <c r="D146" s="1"/>
      <c r="E146" s="58"/>
      <c r="F146" s="58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7"/>
      <c r="C147" s="1"/>
      <c r="D147" s="1"/>
      <c r="E147" s="58"/>
      <c r="F147" s="58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7"/>
      <c r="C148" s="1"/>
      <c r="D148" s="1"/>
      <c r="E148" s="58"/>
      <c r="F148" s="58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7"/>
      <c r="C149" s="1"/>
      <c r="D149" s="1"/>
      <c r="E149" s="58"/>
      <c r="F149" s="58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7"/>
      <c r="C150" s="1"/>
      <c r="D150" s="1"/>
      <c r="E150" s="58"/>
      <c r="F150" s="58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7"/>
      <c r="C151" s="1"/>
      <c r="D151" s="1"/>
      <c r="E151" s="58"/>
      <c r="F151" s="58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7"/>
      <c r="C152" s="1"/>
      <c r="D152" s="1"/>
      <c r="E152" s="58"/>
      <c r="F152" s="58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7"/>
      <c r="C153" s="1"/>
      <c r="D153" s="1"/>
      <c r="E153" s="58"/>
      <c r="F153" s="58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7"/>
      <c r="C154" s="1"/>
      <c r="D154" s="1"/>
      <c r="E154" s="58"/>
      <c r="F154" s="58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7"/>
      <c r="C155" s="1"/>
      <c r="D155" s="1"/>
      <c r="E155" s="58"/>
      <c r="F155" s="58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7"/>
      <c r="C156" s="1"/>
      <c r="D156" s="1"/>
      <c r="E156" s="58"/>
      <c r="F156" s="58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7"/>
      <c r="C157" s="1"/>
      <c r="D157" s="1"/>
      <c r="E157" s="58"/>
      <c r="F157" s="58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7"/>
      <c r="C158" s="1"/>
      <c r="D158" s="1"/>
      <c r="E158" s="58"/>
      <c r="F158" s="58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7"/>
      <c r="C159" s="1"/>
      <c r="D159" s="1"/>
      <c r="E159" s="58"/>
      <c r="F159" s="58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7"/>
      <c r="C160" s="1"/>
      <c r="D160" s="1"/>
      <c r="E160" s="58"/>
      <c r="F160" s="58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7"/>
      <c r="C161" s="1"/>
      <c r="D161" s="1"/>
      <c r="E161" s="58"/>
      <c r="F161" s="58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7"/>
      <c r="C162" s="1"/>
      <c r="D162" s="1"/>
      <c r="E162" s="58"/>
      <c r="F162" s="58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7"/>
      <c r="C163" s="1"/>
      <c r="D163" s="1"/>
      <c r="E163" s="58"/>
      <c r="F163" s="58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7"/>
      <c r="C164" s="1"/>
      <c r="D164" s="1"/>
      <c r="E164" s="58"/>
      <c r="F164" s="58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7"/>
      <c r="C165" s="1"/>
      <c r="D165" s="1"/>
      <c r="E165" s="58"/>
      <c r="F165" s="58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7"/>
      <c r="C166" s="1"/>
      <c r="D166" s="1"/>
      <c r="E166" s="58"/>
      <c r="F166" s="58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7"/>
      <c r="C167" s="1"/>
      <c r="D167" s="1"/>
      <c r="E167" s="58"/>
      <c r="F167" s="58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7"/>
      <c r="C168" s="1"/>
      <c r="D168" s="1"/>
      <c r="E168" s="58"/>
      <c r="F168" s="58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7"/>
      <c r="C169" s="1"/>
      <c r="D169" s="1"/>
      <c r="E169" s="58"/>
      <c r="F169" s="58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7"/>
      <c r="C170" s="1"/>
      <c r="D170" s="1"/>
      <c r="E170" s="58"/>
      <c r="F170" s="58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7"/>
      <c r="C171" s="1"/>
      <c r="D171" s="1"/>
      <c r="E171" s="58"/>
      <c r="F171" s="58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7"/>
      <c r="C172" s="1"/>
      <c r="D172" s="1"/>
      <c r="E172" s="58"/>
      <c r="F172" s="58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7"/>
      <c r="C173" s="1"/>
      <c r="D173" s="1"/>
      <c r="E173" s="58"/>
      <c r="F173" s="58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7"/>
      <c r="C174" s="1"/>
      <c r="D174" s="1"/>
      <c r="E174" s="58"/>
      <c r="F174" s="58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7"/>
      <c r="C175" s="1"/>
      <c r="D175" s="1"/>
      <c r="E175" s="58"/>
      <c r="F175" s="58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7"/>
      <c r="C176" s="1"/>
      <c r="D176" s="1"/>
      <c r="E176" s="58"/>
      <c r="F176" s="58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7"/>
      <c r="C177" s="1"/>
      <c r="D177" s="1"/>
      <c r="E177" s="58"/>
      <c r="F177" s="58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7"/>
      <c r="C178" s="1"/>
      <c r="D178" s="1"/>
      <c r="E178" s="58"/>
      <c r="F178" s="58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7"/>
      <c r="C179" s="1"/>
      <c r="D179" s="1"/>
      <c r="E179" s="58"/>
      <c r="F179" s="58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7"/>
      <c r="C180" s="1"/>
      <c r="D180" s="1"/>
      <c r="E180" s="58"/>
      <c r="F180" s="58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7"/>
      <c r="C181" s="1"/>
      <c r="D181" s="1"/>
      <c r="E181" s="58"/>
      <c r="F181" s="58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7"/>
      <c r="C182" s="1"/>
      <c r="D182" s="1"/>
      <c r="E182" s="58"/>
      <c r="F182" s="58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7"/>
      <c r="C183" s="1"/>
      <c r="D183" s="1"/>
      <c r="E183" s="58"/>
      <c r="F183" s="58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7"/>
      <c r="C184" s="1"/>
      <c r="D184" s="1"/>
      <c r="E184" s="58"/>
      <c r="F184" s="58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7"/>
      <c r="C185" s="1"/>
      <c r="D185" s="1"/>
      <c r="E185" s="58"/>
      <c r="F185" s="58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7"/>
      <c r="C186" s="1"/>
      <c r="D186" s="1"/>
      <c r="E186" s="58"/>
      <c r="F186" s="58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7"/>
      <c r="C187" s="1"/>
      <c r="D187" s="1"/>
      <c r="E187" s="58"/>
      <c r="F187" s="58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7"/>
      <c r="C188" s="1"/>
      <c r="D188" s="1"/>
      <c r="E188" s="58"/>
      <c r="F188" s="58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7"/>
      <c r="C189" s="1"/>
      <c r="D189" s="1"/>
      <c r="E189" s="58"/>
      <c r="F189" s="58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7"/>
      <c r="C190" s="1"/>
      <c r="D190" s="1"/>
      <c r="E190" s="58"/>
      <c r="F190" s="58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7"/>
      <c r="C191" s="1"/>
      <c r="D191" s="1"/>
      <c r="E191" s="58"/>
      <c r="F191" s="58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7"/>
      <c r="C192" s="1"/>
      <c r="D192" s="1"/>
      <c r="E192" s="58"/>
      <c r="F192" s="58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7"/>
      <c r="C193" s="1"/>
      <c r="D193" s="1"/>
      <c r="E193" s="58"/>
      <c r="F193" s="58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7"/>
      <c r="C194" s="1"/>
      <c r="D194" s="1"/>
      <c r="E194" s="58"/>
      <c r="F194" s="58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7"/>
      <c r="C195" s="1"/>
      <c r="D195" s="1"/>
      <c r="E195" s="58"/>
      <c r="F195" s="58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7"/>
      <c r="C196" s="1"/>
      <c r="D196" s="1"/>
      <c r="E196" s="58"/>
      <c r="F196" s="58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7"/>
      <c r="C197" s="1"/>
      <c r="D197" s="1"/>
      <c r="E197" s="58"/>
      <c r="F197" s="58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7"/>
      <c r="C198" s="1"/>
      <c r="D198" s="1"/>
      <c r="E198" s="58"/>
      <c r="F198" s="58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7"/>
      <c r="C199" s="1"/>
      <c r="D199" s="1"/>
      <c r="E199" s="58"/>
      <c r="F199" s="58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7"/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7"/>
      <c r="C201" s="1"/>
      <c r="D201" s="1"/>
      <c r="E201" s="58"/>
      <c r="F201" s="58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7"/>
      <c r="C202" s="1"/>
      <c r="D202" s="1"/>
      <c r="E202" s="58"/>
      <c r="F202" s="58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7"/>
      <c r="C203" s="1"/>
      <c r="D203" s="1"/>
      <c r="E203" s="58"/>
      <c r="F203" s="58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7"/>
      <c r="C204" s="1"/>
      <c r="D204" s="1"/>
      <c r="E204" s="58"/>
      <c r="F204" s="58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7"/>
      <c r="C205" s="1"/>
      <c r="D205" s="1"/>
      <c r="E205" s="58"/>
      <c r="F205" s="58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7"/>
      <c r="C206" s="1"/>
      <c r="D206" s="1"/>
      <c r="E206" s="58"/>
      <c r="F206" s="58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7"/>
      <c r="C207" s="1"/>
      <c r="D207" s="1"/>
      <c r="E207" s="58"/>
      <c r="F207" s="58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7"/>
      <c r="C208" s="1"/>
      <c r="D208" s="1"/>
      <c r="E208" s="58"/>
      <c r="F208" s="58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7"/>
      <c r="C209" s="1"/>
      <c r="D209" s="1"/>
      <c r="E209" s="58"/>
      <c r="F209" s="58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7"/>
      <c r="C210" s="1"/>
      <c r="D210" s="1"/>
      <c r="E210" s="58"/>
      <c r="F210" s="58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7"/>
      <c r="C211" s="1"/>
      <c r="D211" s="1"/>
      <c r="E211" s="58"/>
      <c r="F211" s="58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7"/>
      <c r="C212" s="1"/>
      <c r="D212" s="1"/>
      <c r="E212" s="58"/>
      <c r="F212" s="58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7"/>
      <c r="C213" s="1"/>
      <c r="D213" s="1"/>
      <c r="E213" s="58"/>
      <c r="F213" s="58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7"/>
      <c r="C214" s="1"/>
      <c r="D214" s="1"/>
      <c r="E214" s="58"/>
      <c r="F214" s="58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7"/>
      <c r="C215" s="1"/>
      <c r="D215" s="1"/>
      <c r="E215" s="58"/>
      <c r="F215" s="58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7"/>
      <c r="C216" s="1"/>
      <c r="D216" s="1"/>
      <c r="E216" s="58"/>
      <c r="F216" s="58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7"/>
      <c r="C217" s="1"/>
      <c r="D217" s="1"/>
      <c r="E217" s="58"/>
      <c r="F217" s="58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7"/>
      <c r="C218" s="1"/>
      <c r="D218" s="1"/>
      <c r="E218" s="58"/>
      <c r="F218" s="58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7"/>
      <c r="C219" s="1"/>
      <c r="D219" s="1"/>
      <c r="E219" s="58"/>
      <c r="F219" s="58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7"/>
      <c r="C220" s="1"/>
      <c r="D220" s="1"/>
      <c r="E220" s="58"/>
      <c r="F220" s="58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7"/>
      <c r="C221" s="1"/>
      <c r="D221" s="1"/>
      <c r="E221" s="58"/>
      <c r="F221" s="58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7"/>
      <c r="C222" s="1"/>
      <c r="D222" s="1"/>
      <c r="E222" s="58"/>
      <c r="F222" s="58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7"/>
      <c r="C223" s="1"/>
      <c r="D223" s="1"/>
      <c r="E223" s="58"/>
      <c r="F223" s="58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7"/>
      <c r="C224" s="1"/>
      <c r="D224" s="1"/>
      <c r="E224" s="58"/>
      <c r="F224" s="58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7"/>
      <c r="C225" s="1"/>
      <c r="D225" s="1"/>
      <c r="E225" s="58"/>
      <c r="F225" s="58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7"/>
      <c r="C226" s="1"/>
      <c r="D226" s="1"/>
      <c r="E226" s="58"/>
      <c r="F226" s="58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7"/>
      <c r="C227" s="1"/>
      <c r="D227" s="1"/>
      <c r="E227" s="58"/>
      <c r="F227" s="58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7"/>
      <c r="C228" s="1"/>
      <c r="D228" s="1"/>
      <c r="E228" s="58"/>
      <c r="F228" s="58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7"/>
      <c r="C229" s="1"/>
      <c r="D229" s="1"/>
      <c r="E229" s="58"/>
      <c r="F229" s="58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7"/>
      <c r="C230" s="1"/>
      <c r="D230" s="1"/>
      <c r="E230" s="58"/>
      <c r="F230" s="58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7"/>
      <c r="C231" s="1"/>
      <c r="D231" s="1"/>
      <c r="E231" s="58"/>
      <c r="F231" s="58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7"/>
      <c r="C232" s="1"/>
      <c r="D232" s="1"/>
      <c r="E232" s="58"/>
      <c r="F232" s="58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7"/>
      <c r="C233" s="1"/>
      <c r="D233" s="1"/>
      <c r="E233" s="58"/>
      <c r="F233" s="58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7"/>
      <c r="C234" s="1"/>
      <c r="D234" s="1"/>
      <c r="E234" s="58"/>
      <c r="F234" s="58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7"/>
      <c r="C235" s="1"/>
      <c r="D235" s="1"/>
      <c r="E235" s="58"/>
      <c r="F235" s="58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7"/>
      <c r="C236" s="1"/>
      <c r="D236" s="1"/>
      <c r="E236" s="58"/>
      <c r="F236" s="58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7"/>
      <c r="C237" s="1"/>
      <c r="D237" s="1"/>
      <c r="E237" s="58"/>
      <c r="F237" s="58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7"/>
      <c r="C238" s="1"/>
      <c r="D238" s="1"/>
      <c r="E238" s="58"/>
      <c r="F238" s="58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7"/>
      <c r="C239" s="1"/>
      <c r="D239" s="1"/>
      <c r="E239" s="58"/>
      <c r="F239" s="58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7"/>
      <c r="C240" s="1"/>
      <c r="D240" s="1"/>
      <c r="E240" s="58"/>
      <c r="F240" s="58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7"/>
      <c r="C241" s="1"/>
      <c r="D241" s="1"/>
      <c r="E241" s="58"/>
      <c r="F241" s="58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7"/>
      <c r="C242" s="1"/>
      <c r="D242" s="1"/>
      <c r="E242" s="58"/>
      <c r="F242" s="58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7"/>
      <c r="C243" s="1"/>
      <c r="D243" s="1"/>
      <c r="E243" s="58"/>
      <c r="F243" s="58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7"/>
      <c r="C244" s="1"/>
      <c r="D244" s="1"/>
      <c r="E244" s="58"/>
      <c r="F244" s="58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7"/>
      <c r="C245" s="1"/>
      <c r="D245" s="1"/>
      <c r="E245" s="58"/>
      <c r="F245" s="58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7"/>
      <c r="C246" s="1"/>
      <c r="D246" s="1"/>
      <c r="E246" s="58"/>
      <c r="F246" s="58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7"/>
      <c r="C247" s="1"/>
      <c r="D247" s="1"/>
      <c r="E247" s="58"/>
      <c r="F247" s="58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7"/>
      <c r="C248" s="1"/>
      <c r="D248" s="1"/>
      <c r="E248" s="58"/>
      <c r="F248" s="58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7"/>
      <c r="C249" s="1"/>
      <c r="D249" s="1"/>
      <c r="E249" s="58"/>
      <c r="F249" s="58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7"/>
      <c r="C250" s="1"/>
      <c r="D250" s="1"/>
      <c r="E250" s="58"/>
      <c r="F250" s="58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7"/>
      <c r="C251" s="1"/>
      <c r="D251" s="1"/>
      <c r="E251" s="58"/>
      <c r="F251" s="58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7"/>
      <c r="C252" s="1"/>
      <c r="D252" s="1"/>
      <c r="E252" s="58"/>
      <c r="F252" s="58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7"/>
      <c r="C253" s="1"/>
      <c r="D253" s="1"/>
      <c r="E253" s="58"/>
      <c r="F253" s="58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7"/>
      <c r="C254" s="1"/>
      <c r="D254" s="1"/>
      <c r="E254" s="58"/>
      <c r="F254" s="58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7"/>
      <c r="C255" s="1"/>
      <c r="D255" s="1"/>
      <c r="E255" s="58"/>
      <c r="F255" s="58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7"/>
      <c r="C256" s="1"/>
      <c r="D256" s="1"/>
      <c r="E256" s="58"/>
      <c r="F256" s="58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7"/>
      <c r="C257" s="1"/>
      <c r="D257" s="1"/>
      <c r="E257" s="58"/>
      <c r="F257" s="58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7"/>
      <c r="C258" s="1"/>
      <c r="D258" s="1"/>
      <c r="E258" s="58"/>
      <c r="F258" s="58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7"/>
      <c r="C259" s="1"/>
      <c r="D259" s="1"/>
      <c r="E259" s="58"/>
      <c r="F259" s="58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7"/>
      <c r="C260" s="1"/>
      <c r="D260" s="1"/>
      <c r="E260" s="58"/>
      <c r="F260" s="58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7"/>
      <c r="C261" s="1"/>
      <c r="D261" s="1"/>
      <c r="E261" s="58"/>
      <c r="F261" s="58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7"/>
      <c r="C262" s="1"/>
      <c r="D262" s="1"/>
      <c r="E262" s="58"/>
      <c r="F262" s="58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7"/>
      <c r="C263" s="1"/>
      <c r="D263" s="1"/>
      <c r="E263" s="58"/>
      <c r="F263" s="58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7"/>
      <c r="C264" s="1"/>
      <c r="D264" s="1"/>
      <c r="E264" s="58"/>
      <c r="F264" s="58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7"/>
      <c r="C265" s="1"/>
      <c r="D265" s="1"/>
      <c r="E265" s="58"/>
      <c r="F265" s="58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7"/>
      <c r="C266" s="1"/>
      <c r="D266" s="1"/>
      <c r="E266" s="58"/>
      <c r="F266" s="58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7"/>
      <c r="C267" s="1"/>
      <c r="D267" s="1"/>
      <c r="E267" s="58"/>
      <c r="F267" s="58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7"/>
      <c r="C268" s="1"/>
      <c r="D268" s="1"/>
      <c r="E268" s="58"/>
      <c r="F268" s="58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7"/>
      <c r="C269" s="1"/>
      <c r="D269" s="1"/>
      <c r="E269" s="58"/>
      <c r="F269" s="58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7"/>
      <c r="C270" s="1"/>
      <c r="D270" s="1"/>
      <c r="E270" s="58"/>
      <c r="F270" s="58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7"/>
      <c r="C271" s="1"/>
      <c r="D271" s="1"/>
      <c r="E271" s="58"/>
      <c r="F271" s="58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7"/>
      <c r="C272" s="1"/>
      <c r="D272" s="1"/>
      <c r="E272" s="58"/>
      <c r="F272" s="58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7"/>
      <c r="C273" s="1"/>
      <c r="D273" s="1"/>
      <c r="E273" s="58"/>
      <c r="F273" s="58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7"/>
      <c r="C274" s="1"/>
      <c r="D274" s="1"/>
      <c r="E274" s="58"/>
      <c r="F274" s="58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7"/>
      <c r="C275" s="1"/>
      <c r="D275" s="1"/>
      <c r="E275" s="58"/>
      <c r="F275" s="58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7"/>
      <c r="C276" s="1"/>
      <c r="D276" s="1"/>
      <c r="E276" s="58"/>
      <c r="F276" s="58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7"/>
      <c r="C277" s="1"/>
      <c r="D277" s="1"/>
      <c r="E277" s="58"/>
      <c r="F277" s="58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7"/>
      <c r="C278" s="1"/>
      <c r="D278" s="1"/>
      <c r="E278" s="58"/>
      <c r="F278" s="58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7"/>
      <c r="C279" s="1"/>
      <c r="D279" s="1"/>
      <c r="E279" s="58"/>
      <c r="F279" s="58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7"/>
      <c r="C280" s="1"/>
      <c r="D280" s="1"/>
      <c r="E280" s="58"/>
      <c r="F280" s="58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7"/>
      <c r="C281" s="1"/>
      <c r="D281" s="1"/>
      <c r="E281" s="58"/>
      <c r="F281" s="58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7"/>
      <c r="C282" s="1"/>
      <c r="D282" s="1"/>
      <c r="E282" s="58"/>
      <c r="F282" s="58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Morning Afternoon Tea Menu  </vt:lpstr>
      <vt:lpstr>Food Selector</vt:lpstr>
      <vt:lpstr>'Food Selector'!Print_Area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2025-08-08T01:06:03Z</dcterms:modified>
</cp:coreProperties>
</file>